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KR\Desktop\길벗컴활1급\01 엑셀\03 기본모의고사\"/>
    </mc:Choice>
  </mc:AlternateContent>
  <xr:revisionPtr revIDLastSave="0" documentId="13_ncr:1_{CBAA8E73-B2D0-47D0-824A-538E7862A508}" xr6:coauthVersionLast="47" xr6:coauthVersionMax="47" xr10:uidLastSave="{00000000-0000-0000-0000-000000000000}"/>
  <bookViews>
    <workbookView xWindow="-120" yWindow="-120" windowWidth="29040" windowHeight="15840" tabRatio="765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0" l="1"/>
  <c r="C16" i="10"/>
  <c r="C13" i="10"/>
  <c r="C11" i="10"/>
  <c r="C8" i="10"/>
  <c r="C6" i="10"/>
  <c r="C20" i="10" s="1"/>
  <c r="F9" i="6"/>
  <c r="F8" i="6"/>
  <c r="F7" i="6"/>
  <c r="F6" i="6"/>
  <c r="F5" i="6"/>
  <c r="J33" i="2"/>
  <c r="I33" i="2"/>
  <c r="K29" i="2"/>
  <c r="I29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A21" i="1"/>
  <c r="D4" i="6"/>
  <c r="F4" i="6"/>
  <c r="D6" i="6"/>
  <c r="D7" i="6"/>
  <c r="D8" i="6"/>
  <c r="D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31" i="2" a="1"/>
  <c r="G28" i="2" a="1"/>
  <c r="G24" i="2" a="1"/>
  <c r="G34" i="2" a="1"/>
  <c r="G35" i="2" a="1"/>
  <c r="G36" i="2" a="1"/>
  <c r="G32" i="2" a="1"/>
  <c r="G30" i="2" a="1"/>
  <c r="G33" i="2" a="1"/>
  <c r="G27" i="2" a="1"/>
  <c r="G25" i="2" a="1"/>
  <c r="G29" i="2" a="1"/>
  <c r="G26" i="2" a="1"/>
  <c r="G26" i="2" l="1"/>
  <c r="G29" i="2"/>
  <c r="G25" i="2"/>
  <c r="G27" i="2"/>
  <c r="G33" i="2"/>
  <c r="G30" i="2"/>
  <c r="G32" i="2"/>
  <c r="G36" i="2"/>
  <c r="G35" i="2"/>
  <c r="G34" i="2"/>
  <c r="G24" i="2"/>
  <c r="G28" i="2"/>
  <c r="G31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CF66CF-AB7A-411B-B861-EF3B798388F2}" sourceFile="C:\Users\OKR\Desktop\길벗컴활1급\01 엑셀\03 기본모의고사\퇴직금현황.accdb" keepAlive="1" name="퇴직금현황" type="5" refreshedVersion="7" background="1">
    <dbPr connection="Provider=Microsoft.ACE.OLEDB.12.0;User ID=Admin;Data Source=C:\Users\OKR\Desktop\길벗컴활1급\01 엑셀\03 기본모의고사\퇴직금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퇴직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<sst xmlns="http://schemas.openxmlformats.org/spreadsheetml/2006/main" count="355" uniqueCount="190">
  <si>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</si>
  <si>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</si>
  <si>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</si>
  <si>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</si>
  <si>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</si>
  <si>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</si>
  <si>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</si>
  <si>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</si>
  <si>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</si>
  <si>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</si>
  <si>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</si>
  <si>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</si>
  <si>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</si>
  <si>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</si>
  <si>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</si>
  <si>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</si>
  <si>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</si>
  <si>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</si>
  <si>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</si>
  <si>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</si>
  <si>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</si>
  <si>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</si>
  <si>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</si>
  <si>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</si>
  <si>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</si>
  <si>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</si>
  <si>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</si>
  <si>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</si>
  <si>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</si>
  <si>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</si>
  <si>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</si>
  <si>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</si>
  <si>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</si>
  <si>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</si>
  <si>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</si>
  <si>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</si>
  <si>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</si>
  <si>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</si>
  <si>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</si>
  <si>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</si>
  <si>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</si>
  <si>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</si>
  <si>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</si>
  <si>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</si>
  <si>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</si>
  <si>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</si>
  <si>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</si>
  <si>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</si>
  <si>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</si>
  <si>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</si>
  <si>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</si>
  <si>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</si>
  <si>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</si>
  <si>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</si>
  <si>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</si>
  <si>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</si>
  <si>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</si>
  <si>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</si>
  <si>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</si>
  <si>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</si>
  <si>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</si>
  <si>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</si>
  <si>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</si>
  <si>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</si>
  <si>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</si>
  <si>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</si>
  <si>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</si>
  <si>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</si>
  <si>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</si>
  <si>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</si>
  <si>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</si>
  <si>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</si>
  <si>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</si>
  <si>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</si>
  <si>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</si>
  <si>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</si>
  <si>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</si>
  <si>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</si>
  <si>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</si>
  <si>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</si>
  <si>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</si>
  <si>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</si>
  <si>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</si>
  <si>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</si>
  <si>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</si>
  <si>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</si>
  <si>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</si>
  <si>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</si>
  <si>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</si>
  <si>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</si>
  <si>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</si>
  <si>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</si>
  <si>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</si>
  <si>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</si>
  <si>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</si>
  <si>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</si>
  <si>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</si>
  <si>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</si>
  <si>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</si>
  <si>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</si>
  <si>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</si>
  <si>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</si>
  <si>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</si>
  <si>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</si>
  <si>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</si>
  <si>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</si>
  <si>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</si>
  <si>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</si>
  <si>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</si>
  <si>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</si>
  <si>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</si>
  <si>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</si>
  <si>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</si>
  <si>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</si>
  <si>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</si>
  <si>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</si>
  <si>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</si>
  <si>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</si>
  <si>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</si>
  <si>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</si>
  <si>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</si>
  <si>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</si>
  <si>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</si>
  <si>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</si>
  <si>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</si>
  <si>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</si>
  <si>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</si>
  <si>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</si>
  <si>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</si>
  <si>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</si>
  <si>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</si>
  <si>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</si>
  <si>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</si>
  <si>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</si>
  <si>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</si>
  <si>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</si>
  <si>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</si>
  <si>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</si>
  <si>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</si>
  <si>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</si>
  <si>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</si>
  <si>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</si>
  <si>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</si>
  <si>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</si>
  <si>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총합계</t>
  </si>
  <si>
    <t>회계부</t>
  </si>
  <si>
    <t>기획인사부</t>
  </si>
  <si>
    <t>합계 : 기본급</t>
  </si>
  <si>
    <t>합계 : 상여금</t>
  </si>
  <si>
    <t>합계 : 퇴직금</t>
  </si>
  <si>
    <t>성명</t>
  </si>
  <si>
    <t>(모두)</t>
  </si>
  <si>
    <t>직책</t>
  </si>
  <si>
    <t>합계 : 비율</t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</si>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</sst>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@*★"/>
    <numFmt numFmtId="178" formatCode="[Red][&gt;1]&quot;[초과달성]&quot;* 0.0%;[Blue][=1]&quot;[목표달성]&quot;* 0.0%;&quot;[목표미달]&quot;* 0.0%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7" fontId="0" fillId="0" borderId="0" xfId="0" applyNumberFormat="1">
      <alignment vertical="center"/>
    </xf>
    <xf numFmtId="3" fontId="10" fillId="0" borderId="0" xfId="0" applyNumberFormat="1" applyFont="1">
      <alignment vertical="center"/>
    </xf>
    <xf numFmtId="178" fontId="0" fillId="0" borderId="7" xfId="2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6E-4EEF-8362-CA00C4BCFC38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16E-4EEF-8362-CA00C4BCFC3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E-4EEF-8362-CA00C4BCFC3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6E-4EEF-8362-CA00C4BCFC3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6E-4EEF-8362-CA00C4BCFC3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E-4EEF-8362-CA00C4BCF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077096"/>
        <c:axId val="603079392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60307939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3077096"/>
        <c:crosses val="max"/>
        <c:crossBetween val="between"/>
      </c:valAx>
      <c:catAx>
        <c:axId val="603077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30793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142875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R" refreshedDate="45542.893351620369" backgroundQuery="1" createdVersion="7" refreshedVersion="7" minRefreshableVersion="3" recordCount="10" xr:uid="{8DD0B55E-D2AC-4636-BAF5-B85AC515854B}">
  <cacheSource type="external" connectionId="1"/>
  <cacheFields count="8">
    <cacheField name="성명" numFmtId="0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>
      <sharedItems count="3">
        <s v="회계부"/>
        <s v="기획인사부"/>
        <s v="영업부"/>
      </sharedItems>
    </cacheField>
    <cacheField name="직책" numFmtId="0">
      <sharedItems count="5">
        <s v="부장"/>
        <s v="과장"/>
        <s v="사원"/>
        <s v="대리"/>
        <s v="차장"/>
      </sharedItems>
    </cacheField>
    <cacheField name="근속기간" numFmtId="0">
      <sharedItems containsSemiMixedTypes="0" containsString="0" containsNumber="1" containsInteger="1" minValue="1" maxValue="25" count="9">
        <n v="25"/>
        <n v="12"/>
        <n v="21"/>
        <n v="1"/>
        <n v="9"/>
        <n v="18"/>
        <n v="22"/>
        <n v="14"/>
        <n v="7"/>
      </sharedItems>
    </cacheField>
    <cacheField name="기본급" numFmtId="0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수당" numFmtId="0">
      <sharedItems containsSemiMixedTypes="0" containsString="0" containsNumber="1" containsInteger="1" minValue="20" maxValue="140" count="5">
        <n v="140"/>
        <n v="40"/>
        <n v="20"/>
        <n v="36"/>
        <n v="125"/>
      </sharedItems>
    </cacheField>
    <cacheField name="퇴직금" numFmtId="0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  <x v="0"/>
    <x v="0"/>
  </r>
  <r>
    <x v="1"/>
    <x v="0"/>
    <x v="1"/>
    <x v="1"/>
    <x v="1"/>
    <x v="1"/>
    <x v="1"/>
    <x v="1"/>
  </r>
  <r>
    <x v="2"/>
    <x v="1"/>
    <x v="0"/>
    <x v="2"/>
    <x v="0"/>
    <x v="0"/>
    <x v="0"/>
    <x v="2"/>
  </r>
  <r>
    <x v="3"/>
    <x v="2"/>
    <x v="2"/>
    <x v="3"/>
    <x v="2"/>
    <x v="2"/>
    <x v="2"/>
    <x v="3"/>
  </r>
  <r>
    <x v="4"/>
    <x v="2"/>
    <x v="3"/>
    <x v="4"/>
    <x v="3"/>
    <x v="3"/>
    <x v="3"/>
    <x v="4"/>
  </r>
  <r>
    <x v="5"/>
    <x v="0"/>
    <x v="1"/>
    <x v="5"/>
    <x v="1"/>
    <x v="1"/>
    <x v="1"/>
    <x v="5"/>
  </r>
  <r>
    <x v="6"/>
    <x v="0"/>
    <x v="4"/>
    <x v="6"/>
    <x v="4"/>
    <x v="4"/>
    <x v="4"/>
    <x v="6"/>
  </r>
  <r>
    <x v="7"/>
    <x v="1"/>
    <x v="3"/>
    <x v="7"/>
    <x v="3"/>
    <x v="3"/>
    <x v="3"/>
    <x v="7"/>
  </r>
  <r>
    <x v="8"/>
    <x v="0"/>
    <x v="2"/>
    <x v="3"/>
    <x v="2"/>
    <x v="2"/>
    <x v="2"/>
    <x v="3"/>
  </r>
  <r>
    <x v="9"/>
    <x v="2"/>
    <x v="3"/>
    <x v="8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27079B-DD7A-49D7-BF19-ECEBEF437D79}" name="피벗 테이블1" cacheId="0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A3:F17" firstHeaderRow="0" firstDataRow="1" firstDataCol="2" rowPageCount="1" colPageCount="1"/>
  <pivotFields count="8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compact="0" showAll="0"/>
    <pivotField dataField="1" compact="0" showAll="0"/>
    <pivotField dataField="1" compact="0" showAll="0"/>
    <pivotField compact="0" showAll="0"/>
    <pivotField dataField="1" compact="0" showAl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4" baseField="1" baseItem="1" numFmtId="176"/>
    <dataField name="합계 : 상여금" fld="5" baseField="1" baseItem="1" numFmtId="176"/>
    <dataField name="합계 : 퇴직금" fld="7" baseField="1" baseItem="1" numFmtId="176"/>
    <dataField name="합계 : 비율" fld="7" showDataAs="percentOfCol" baseField="1" baseItem="1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topLeftCell="A2" workbookViewId="0">
      <selection activeCell="C34" sqref="C33:C34"/>
    </sheetView>
  </sheetViews>
  <sheetFormatPr defaultRowHeight="16.5" x14ac:dyDescent="0.3"/>
  <cols>
    <col min="1" max="2" width="9" bestFit="1" customWidth="1"/>
    <col min="3" max="3" width="12.5" bestFit="1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</cols>
  <sheetData>
    <row r="2" spans="1:9" ht="31.5" x14ac:dyDescent="0.3">
      <c r="B2" s="48" t="s">
        <v>0</v>
      </c>
      <c r="C2" s="48"/>
      <c r="D2" s="48"/>
      <c r="E2" s="48"/>
      <c r="F2" s="48"/>
      <c r="G2" s="48"/>
      <c r="H2" s="48"/>
      <c r="I2" s="48"/>
    </row>
    <row r="4" spans="1:9" x14ac:dyDescent="0.3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3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3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3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3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3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3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3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3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3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3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3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3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3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3">
      <c r="A20" s="39" t="s">
        <v>143</v>
      </c>
    </row>
    <row r="21" spans="1:9" x14ac:dyDescent="0.3">
      <c r="A21" t="b">
        <f>AND(MID(A5,5,1)="1",OR(MONTH(C5)=4,MONTH(C5)=5))</f>
        <v>1</v>
      </c>
    </row>
    <row r="23" spans="1:9" x14ac:dyDescent="0.3">
      <c r="A23" s="38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3">
      <c r="A24" s="38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3">
      <c r="A25" s="38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3">
      <c r="A26" s="38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3">
      <c r="A27" s="38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E16" sqref="E16"/>
    </sheetView>
  </sheetViews>
  <sheetFormatPr defaultRowHeight="16.5" x14ac:dyDescent="0.3"/>
  <cols>
    <col min="1" max="1" width="15.375" customWidth="1"/>
    <col min="4" max="4" width="11.875" bestFit="1" customWidth="1"/>
    <col min="5" max="5" width="10.875" bestFit="1" customWidth="1"/>
    <col min="6" max="7" width="11.875" bestFit="1" customWidth="1"/>
    <col min="8" max="8" width="11.625" customWidth="1"/>
    <col min="9" max="9" width="13.5" bestFit="1" customWidth="1"/>
  </cols>
  <sheetData>
    <row r="1" spans="1:9" ht="20.25" x14ac:dyDescent="0.3">
      <c r="A1" s="49" t="s">
        <v>44</v>
      </c>
      <c r="B1" s="49"/>
      <c r="C1" s="49"/>
      <c r="D1" s="49"/>
      <c r="E1" s="49"/>
      <c r="F1" s="49"/>
      <c r="G1" s="49"/>
      <c r="H1" s="49"/>
      <c r="I1" s="49"/>
    </row>
    <row r="2" spans="1:9" ht="17.25" thickBot="1" x14ac:dyDescent="0.35"/>
    <row r="3" spans="1:9" ht="17.25" thickBot="1" x14ac:dyDescent="0.3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7.25" thickTop="1" x14ac:dyDescent="0.3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3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3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3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3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3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3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3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3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7.25" thickBot="1" x14ac:dyDescent="0.35">
      <c r="A13" s="50" t="s">
        <v>74</v>
      </c>
      <c r="B13" s="50"/>
      <c r="C13" s="50"/>
      <c r="D13" s="50"/>
      <c r="E13" s="50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3">
      <c r="A14" t="s">
        <v>75</v>
      </c>
      <c r="C14" s="9">
        <v>0.1</v>
      </c>
    </row>
    <row r="16" spans="1:9" ht="17.25" thickBot="1" x14ac:dyDescent="0.35">
      <c r="A16" t="s">
        <v>76</v>
      </c>
    </row>
    <row r="17" spans="1:5" x14ac:dyDescent="0.3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7.25" thickBot="1" x14ac:dyDescent="0.3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workbookViewId="0">
      <selection activeCell="I29" sqref="I29"/>
    </sheetView>
  </sheetViews>
  <sheetFormatPr defaultRowHeight="16.5" x14ac:dyDescent="0.3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10" max="10" width="10.875" bestFit="1" customWidth="1"/>
    <col min="11" max="12" width="12.625" customWidth="1"/>
    <col min="13" max="13" width="9" customWidth="1"/>
  </cols>
  <sheetData>
    <row r="1" spans="1:10" x14ac:dyDescent="0.3">
      <c r="A1" t="s">
        <v>77</v>
      </c>
    </row>
    <row r="2" spans="1:10" x14ac:dyDescent="0.3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3">
      <c r="A3" s="18" t="s">
        <v>83</v>
      </c>
      <c r="B3" s="18">
        <v>15</v>
      </c>
      <c r="C3" s="19">
        <v>1575</v>
      </c>
      <c r="D3" s="19">
        <v>23625</v>
      </c>
      <c r="E3" s="1" t="str">
        <f>IF(AND(B3&gt;=15,C3&gt;=2000,D3&gt;=30000),REPT("★",B3/10),"")</f>
        <v/>
      </c>
    </row>
    <row r="4" spans="1:10" x14ac:dyDescent="0.3">
      <c r="A4" s="18" t="s">
        <v>84</v>
      </c>
      <c r="B4" s="18">
        <v>20</v>
      </c>
      <c r="C4" s="19">
        <v>3287</v>
      </c>
      <c r="D4" s="19">
        <v>65740</v>
      </c>
      <c r="E4" s="38" t="str">
        <f t="shared" ref="E4:E8" si="0">IF(AND(B4&gt;=15,C4&gt;=2000,D4&gt;=30000),REPT("★",B4/10),"")</f>
        <v>★★</v>
      </c>
    </row>
    <row r="5" spans="1:10" x14ac:dyDescent="0.3">
      <c r="A5" s="18" t="s">
        <v>85</v>
      </c>
      <c r="B5" s="18">
        <v>13</v>
      </c>
      <c r="C5" s="19">
        <v>1795</v>
      </c>
      <c r="D5" s="19">
        <v>23335</v>
      </c>
      <c r="E5" s="38" t="str">
        <f t="shared" si="0"/>
        <v/>
      </c>
    </row>
    <row r="6" spans="1:10" x14ac:dyDescent="0.3">
      <c r="A6" s="18" t="s">
        <v>84</v>
      </c>
      <c r="B6" s="18">
        <v>18</v>
      </c>
      <c r="C6" s="19">
        <v>3687</v>
      </c>
      <c r="D6" s="19">
        <v>66366</v>
      </c>
      <c r="E6" s="38" t="str">
        <f t="shared" si="0"/>
        <v>★</v>
      </c>
    </row>
    <row r="7" spans="1:10" x14ac:dyDescent="0.3">
      <c r="A7" s="18" t="s">
        <v>83</v>
      </c>
      <c r="B7" s="18">
        <v>11</v>
      </c>
      <c r="C7" s="19">
        <v>2874</v>
      </c>
      <c r="D7" s="19">
        <v>31614</v>
      </c>
      <c r="E7" s="38" t="str">
        <f t="shared" si="0"/>
        <v/>
      </c>
    </row>
    <row r="8" spans="1:10" x14ac:dyDescent="0.3">
      <c r="A8" s="18" t="s">
        <v>83</v>
      </c>
      <c r="B8" s="18">
        <v>35</v>
      </c>
      <c r="C8" s="19">
        <v>12959</v>
      </c>
      <c r="D8" s="19">
        <v>194385</v>
      </c>
      <c r="E8" s="38" t="str">
        <f t="shared" si="0"/>
        <v>★★★</v>
      </c>
    </row>
    <row r="10" spans="1:10" x14ac:dyDescent="0.3">
      <c r="A10" t="s">
        <v>86</v>
      </c>
    </row>
    <row r="11" spans="1:10" x14ac:dyDescent="0.3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3">
      <c r="A12" s="1" t="s">
        <v>91</v>
      </c>
      <c r="B12" s="18">
        <v>670</v>
      </c>
      <c r="C12" s="18">
        <v>220</v>
      </c>
      <c r="D12" s="1">
        <f>MIN(VLOOKUP(B12,$F$13:$G$18,2),VLOOKUP(C12,$I$13:$J$18,2))</f>
        <v>5</v>
      </c>
      <c r="F12" t="s">
        <v>92</v>
      </c>
      <c r="I12" t="s">
        <v>93</v>
      </c>
    </row>
    <row r="13" spans="1:10" x14ac:dyDescent="0.3">
      <c r="A13" s="1" t="s">
        <v>94</v>
      </c>
      <c r="B13" s="18">
        <v>720</v>
      </c>
      <c r="C13" s="18">
        <v>150</v>
      </c>
      <c r="D13" s="38">
        <f t="shared" ref="D13:D18" si="1">MIN(VLOOKUP(B13,$F$13:$G$18,2),VLOOKUP(C13,$I$13:$J$18,2))</f>
        <v>5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3">
      <c r="A14" s="1" t="s">
        <v>96</v>
      </c>
      <c r="B14" s="18">
        <v>870</v>
      </c>
      <c r="C14" s="18">
        <v>280</v>
      </c>
      <c r="D14" s="38">
        <f t="shared" si="1"/>
        <v>10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3">
      <c r="A15" s="1" t="s">
        <v>97</v>
      </c>
      <c r="B15" s="18">
        <v>570</v>
      </c>
      <c r="C15" s="18">
        <v>100</v>
      </c>
      <c r="D15" s="38">
        <f t="shared" si="1"/>
        <v>1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3">
      <c r="A16" s="1" t="s">
        <v>98</v>
      </c>
      <c r="B16" s="18">
        <v>890</v>
      </c>
      <c r="C16" s="18">
        <v>180</v>
      </c>
      <c r="D16" s="38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3">
      <c r="A17" s="1" t="s">
        <v>99</v>
      </c>
      <c r="B17" s="18">
        <v>800</v>
      </c>
      <c r="C17" s="18">
        <v>270</v>
      </c>
      <c r="D17" s="38">
        <f t="shared" si="1"/>
        <v>10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3">
      <c r="A18" s="1" t="s">
        <v>100</v>
      </c>
      <c r="B18" s="18">
        <v>700</v>
      </c>
      <c r="C18" s="18">
        <v>140</v>
      </c>
      <c r="D18" s="38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3">
      <c r="A20" t="s">
        <v>101</v>
      </c>
      <c r="I20" t="s">
        <v>102</v>
      </c>
    </row>
    <row r="21" spans="1:13" x14ac:dyDescent="0.3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51" t="s">
        <v>103</v>
      </c>
      <c r="J21" s="1" t="s">
        <v>47</v>
      </c>
      <c r="K21" s="1"/>
      <c r="L21" s="1"/>
    </row>
    <row r="22" spans="1:13" x14ac:dyDescent="0.3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/>
      <c r="I22" s="52"/>
      <c r="J22" s="17" t="s">
        <v>105</v>
      </c>
      <c r="K22" s="17" t="s">
        <v>106</v>
      </c>
      <c r="L22" s="17" t="s">
        <v>16</v>
      </c>
    </row>
    <row r="23" spans="1:13" x14ac:dyDescent="0.3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/>
      <c r="I23" s="1" t="s">
        <v>104</v>
      </c>
      <c r="J23" s="19">
        <f t="array" ref="J23">SUM(($B$22:$B$36=$I23)*($C$22:$C$36=J$22)*($F$22:$F$36&gt;=AVERAGE($F$22:$F$36))*$E$22:$E$36)</f>
        <v>2350000</v>
      </c>
      <c r="K23" s="19">
        <f t="array" ref="K23">SUM(($B$22:$B$36=$I23)*($C$22:$C$36=K$22)*($F$22:$F$36&gt;=AVERAGE($F$22:$F$36))*$E$22:$E$36)</f>
        <v>940000</v>
      </c>
      <c r="L23" s="19">
        <f t="array" ref="L23">SUM(($B$22:$B$36=$I23)*($C$22:$C$36=L$22)*($F$22:$F$36&gt;=AVERAGE($F$22:$F$36))*$E$22:$E$36)</f>
        <v>0</v>
      </c>
    </row>
    <row r="24" spans="1:13" x14ac:dyDescent="0.3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 t="str" cm="1">
        <f t="array" ref="G24">fn비고(D24)</f>
        <v/>
      </c>
      <c r="I24" s="1" t="s">
        <v>107</v>
      </c>
      <c r="J24" s="19">
        <f t="array" ref="J24">SUM(($B$22:$B$36=$I24)*($C$22:$C$36=J$22)*($F$22:$F$36&gt;=AVERAGE($F$22:$F$36))*$E$22:$E$36)</f>
        <v>1000000</v>
      </c>
      <c r="K24" s="19">
        <f t="array" ref="K24">SUM(($B$22:$B$36=$I24)*($C$22:$C$36=K$22)*($F$22:$F$36&gt;=AVERAGE($F$22:$F$36))*$E$22:$E$36)</f>
        <v>1780000</v>
      </c>
      <c r="L24" s="19">
        <f t="array" ref="L24">SUM(($B$22:$B$36=$I24)*($C$22:$C$36=L$22)*($F$22:$F$36&gt;=AVERAGE($F$22:$F$36))*$E$22:$E$36)</f>
        <v>700000</v>
      </c>
    </row>
    <row r="25" spans="1:13" x14ac:dyDescent="0.3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 t="str" cm="1">
        <f t="array" ref="G25">fn비고(D25)</f>
        <v>승진대상</v>
      </c>
      <c r="I25" s="1" t="s">
        <v>108</v>
      </c>
      <c r="J25" s="19">
        <f t="array" ref="J25">SUM(($B$22:$B$36=$I25)*($C$22:$C$36=J$22)*($F$22:$F$36&gt;=AVERAGE($F$22:$F$36))*$E$22:$E$36)</f>
        <v>1100000</v>
      </c>
      <c r="K25" s="19">
        <f t="array" ref="K25">SUM(($B$22:$B$36=$I25)*($C$22:$C$36=K$22)*($F$22:$F$36&gt;=AVERAGE($F$22:$F$36))*$E$22:$E$36)</f>
        <v>0</v>
      </c>
      <c r="L25" s="19">
        <f t="array" ref="L25">SUM(($B$22:$B$36=$I25)*($C$22:$C$36=L$22)*($F$22:$F$36&gt;=AVERAGE($F$22:$F$36))*$E$22:$E$36)</f>
        <v>650000</v>
      </c>
    </row>
    <row r="26" spans="1:13" x14ac:dyDescent="0.3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 t="str" cm="1">
        <f t="array" ref="G26">fn비고(D26)</f>
        <v>승진대상</v>
      </c>
    </row>
    <row r="27" spans="1:13" x14ac:dyDescent="0.3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 t="str" cm="1">
        <f t="array" ref="G27">fn비고(D27)</f>
        <v/>
      </c>
    </row>
    <row r="28" spans="1:13" x14ac:dyDescent="0.3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 t="str" cm="1">
        <f t="array" ref="G28">fn비고(D28)</f>
        <v>승진대상</v>
      </c>
      <c r="I28" s="17" t="s">
        <v>143</v>
      </c>
      <c r="J28" s="21"/>
      <c r="K28" s="21" t="s">
        <v>109</v>
      </c>
      <c r="L28" s="21"/>
      <c r="M28" s="21"/>
    </row>
    <row r="29" spans="1:13" x14ac:dyDescent="0.3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 t="str" cm="1">
        <f t="array" ref="G29">fn비고(D29)</f>
        <v/>
      </c>
      <c r="I29" s="17" t="b">
        <f>E22*50%&gt;=450000</f>
        <v>1</v>
      </c>
      <c r="J29" s="21"/>
      <c r="K29" s="53">
        <f>DCOUNTA(A21:G36,A21,I28:I29)</f>
        <v>9</v>
      </c>
      <c r="L29" s="53"/>
      <c r="M29" s="53"/>
    </row>
    <row r="30" spans="1:13" x14ac:dyDescent="0.3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 t="str" cm="1">
        <f t="array" ref="G30">fn비고(D30)</f>
        <v/>
      </c>
    </row>
    <row r="31" spans="1:13" x14ac:dyDescent="0.3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 t="str" cm="1">
        <f t="array" ref="G31">fn비고(D31)</f>
        <v/>
      </c>
      <c r="I31" t="s">
        <v>140</v>
      </c>
    </row>
    <row r="32" spans="1:13" x14ac:dyDescent="0.3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 t="str" cm="1">
        <f t="array" ref="G32">fn비고(D32)</f>
        <v>승진대상</v>
      </c>
      <c r="I32" s="17" t="s">
        <v>141</v>
      </c>
      <c r="J32" s="17" t="s">
        <v>142</v>
      </c>
    </row>
    <row r="33" spans="1:10" x14ac:dyDescent="0.3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 t="str" cm="1">
        <f t="array" ref="G33">fn비고(D33)</f>
        <v/>
      </c>
      <c r="I33" s="1" t="str">
        <f>_xlfn.XLOOKUP(MAX($E$22:$E$36),$E$22:$E$36,A22:A36)</f>
        <v>신소진</v>
      </c>
      <c r="J33" s="38" t="str">
        <f>_xlfn.XLOOKUP(MAX($E$22:$E$36),$E$22:$E$36,B22:B36)</f>
        <v>기획부</v>
      </c>
    </row>
    <row r="34" spans="1:10" x14ac:dyDescent="0.3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 t="str" cm="1">
        <f t="array" ref="G34">fn비고(D34)</f>
        <v>승진대상</v>
      </c>
    </row>
    <row r="35" spans="1:10" x14ac:dyDescent="0.3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 t="str" cm="1">
        <f t="array" ref="G35">fn비고(D35)</f>
        <v>승진대상</v>
      </c>
    </row>
    <row r="36" spans="1:10" x14ac:dyDescent="0.3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H11" sqref="H11"/>
    </sheetView>
  </sheetViews>
  <sheetFormatPr defaultRowHeight="16.5" x14ac:dyDescent="0.3"/>
  <cols>
    <col min="1" max="1" width="15.5" bestFit="1" customWidth="1"/>
    <col min="2" max="2" width="11" bestFit="1" customWidth="1"/>
    <col min="3" max="5" width="13.125" bestFit="1" customWidth="1"/>
    <col min="6" max="6" width="11.125" bestFit="1" customWidth="1"/>
  </cols>
  <sheetData>
    <row r="1" spans="1:6" x14ac:dyDescent="0.3">
      <c r="A1" s="40" t="s">
        <v>150</v>
      </c>
      <c r="B1" t="s">
        <v>151</v>
      </c>
    </row>
    <row r="3" spans="1:6" x14ac:dyDescent="0.3">
      <c r="A3" s="40" t="s">
        <v>152</v>
      </c>
      <c r="B3" s="40" t="s">
        <v>4</v>
      </c>
      <c r="C3" t="s">
        <v>147</v>
      </c>
      <c r="D3" t="s">
        <v>148</v>
      </c>
      <c r="E3" t="s">
        <v>149</v>
      </c>
      <c r="F3" t="s">
        <v>153</v>
      </c>
    </row>
    <row r="4" spans="1:6" x14ac:dyDescent="0.3">
      <c r="A4" t="s">
        <v>13</v>
      </c>
      <c r="C4" s="42">
        <v>4000</v>
      </c>
      <c r="D4" s="42">
        <v>16000</v>
      </c>
      <c r="E4" s="42">
        <v>76080</v>
      </c>
      <c r="F4" s="41">
        <v>0.24912162361285295</v>
      </c>
    </row>
    <row r="5" spans="1:6" x14ac:dyDescent="0.3">
      <c r="B5" t="s">
        <v>145</v>
      </c>
      <c r="C5" s="42">
        <v>4000</v>
      </c>
      <c r="D5" s="42">
        <v>16000</v>
      </c>
      <c r="E5" s="42">
        <v>76080</v>
      </c>
      <c r="F5" s="41">
        <v>0.24912162361285295</v>
      </c>
    </row>
    <row r="6" spans="1:6" x14ac:dyDescent="0.3">
      <c r="A6" t="s">
        <v>16</v>
      </c>
      <c r="C6" s="42">
        <v>5400</v>
      </c>
      <c r="D6" s="42">
        <v>21600</v>
      </c>
      <c r="E6" s="42">
        <v>75708</v>
      </c>
      <c r="F6" s="41">
        <v>0.24790352103682795</v>
      </c>
    </row>
    <row r="7" spans="1:6" x14ac:dyDescent="0.3">
      <c r="B7" t="s">
        <v>146</v>
      </c>
      <c r="C7" s="42">
        <v>1800</v>
      </c>
      <c r="D7" s="42">
        <v>7200</v>
      </c>
      <c r="E7" s="42">
        <v>32436</v>
      </c>
      <c r="F7" s="41">
        <v>0.10621068590308226</v>
      </c>
    </row>
    <row r="8" spans="1:6" x14ac:dyDescent="0.3">
      <c r="B8" t="s">
        <v>108</v>
      </c>
      <c r="C8" s="42">
        <v>3600</v>
      </c>
      <c r="D8" s="42">
        <v>14400</v>
      </c>
      <c r="E8" s="42">
        <v>43272</v>
      </c>
      <c r="F8" s="41">
        <v>0.1416928351337457</v>
      </c>
    </row>
    <row r="9" spans="1:6" x14ac:dyDescent="0.3">
      <c r="A9" t="s">
        <v>105</v>
      </c>
      <c r="C9" s="42">
        <v>5600</v>
      </c>
      <c r="D9" s="42">
        <v>22400</v>
      </c>
      <c r="E9" s="42">
        <v>88480</v>
      </c>
      <c r="F9" s="41">
        <v>0.289725042813686</v>
      </c>
    </row>
    <row r="10" spans="1:6" x14ac:dyDescent="0.3">
      <c r="B10" t="s">
        <v>146</v>
      </c>
      <c r="C10" s="42">
        <v>2800</v>
      </c>
      <c r="D10" s="42">
        <v>11200</v>
      </c>
      <c r="E10" s="42">
        <v>70140</v>
      </c>
      <c r="F10" s="41">
        <v>0.22967127602793777</v>
      </c>
    </row>
    <row r="11" spans="1:6" x14ac:dyDescent="0.3">
      <c r="B11" t="s">
        <v>145</v>
      </c>
      <c r="C11" s="42">
        <v>2800</v>
      </c>
      <c r="D11" s="42">
        <v>11200</v>
      </c>
      <c r="E11" s="42">
        <v>18340</v>
      </c>
      <c r="F11" s="41">
        <v>6.0053766785748197E-2</v>
      </c>
    </row>
    <row r="12" spans="1:6" x14ac:dyDescent="0.3">
      <c r="A12" t="s">
        <v>10</v>
      </c>
      <c r="C12" s="42">
        <v>3000</v>
      </c>
      <c r="D12" s="42">
        <v>10000</v>
      </c>
      <c r="E12" s="42"/>
      <c r="F12" s="41">
        <v>0</v>
      </c>
    </row>
    <row r="13" spans="1:6" x14ac:dyDescent="0.3">
      <c r="B13" t="s">
        <v>108</v>
      </c>
      <c r="C13" s="42">
        <v>1500</v>
      </c>
      <c r="D13" s="42">
        <v>5000</v>
      </c>
      <c r="E13" s="42"/>
      <c r="F13" s="41">
        <v>0</v>
      </c>
    </row>
    <row r="14" spans="1:6" x14ac:dyDescent="0.3">
      <c r="B14" t="s">
        <v>145</v>
      </c>
      <c r="C14" s="42">
        <v>1500</v>
      </c>
      <c r="D14" s="42">
        <v>5000</v>
      </c>
      <c r="E14" s="42"/>
      <c r="F14" s="41">
        <v>0</v>
      </c>
    </row>
    <row r="15" spans="1:6" x14ac:dyDescent="0.3">
      <c r="A15" t="s">
        <v>106</v>
      </c>
      <c r="C15" s="42">
        <v>2500</v>
      </c>
      <c r="D15" s="42">
        <v>10000</v>
      </c>
      <c r="E15" s="42">
        <v>65125</v>
      </c>
      <c r="F15" s="41">
        <v>0.21324981253663314</v>
      </c>
    </row>
    <row r="16" spans="1:6" x14ac:dyDescent="0.3">
      <c r="B16" t="s">
        <v>145</v>
      </c>
      <c r="C16" s="42">
        <v>2500</v>
      </c>
      <c r="D16" s="42">
        <v>10000</v>
      </c>
      <c r="E16" s="42">
        <v>65125</v>
      </c>
      <c r="F16" s="41">
        <v>0.21324981253663314</v>
      </c>
    </row>
    <row r="17" spans="1:6" x14ac:dyDescent="0.3">
      <c r="A17" t="s">
        <v>144</v>
      </c>
      <c r="C17" s="42">
        <v>20500</v>
      </c>
      <c r="D17" s="42">
        <v>80000</v>
      </c>
      <c r="E17" s="42">
        <v>305393</v>
      </c>
      <c r="F17" s="4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0"/>
  <sheetViews>
    <sheetView workbookViewId="0">
      <selection activeCell="O15" sqref="O15"/>
    </sheetView>
  </sheetViews>
  <sheetFormatPr defaultRowHeight="16.5" outlineLevelRow="2" x14ac:dyDescent="0.3"/>
  <cols>
    <col min="3" max="3" width="13" bestFit="1" customWidth="1"/>
    <col min="4" max="4" width="9.875" bestFit="1" customWidth="1"/>
    <col min="5" max="9" width="7.25" customWidth="1"/>
  </cols>
  <sheetData>
    <row r="2" spans="1:9" x14ac:dyDescent="0.3">
      <c r="A2" t="s">
        <v>116</v>
      </c>
    </row>
    <row r="3" spans="1:9" x14ac:dyDescent="0.3">
      <c r="A3" t="s">
        <v>154</v>
      </c>
      <c r="B3" t="s">
        <v>87</v>
      </c>
      <c r="C3" t="s">
        <v>155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  <c r="I3" t="s">
        <v>161</v>
      </c>
    </row>
    <row r="4" spans="1:9" outlineLevel="2" x14ac:dyDescent="0.3">
      <c r="A4" t="s">
        <v>172</v>
      </c>
      <c r="B4" t="s">
        <v>173</v>
      </c>
      <c r="C4" t="s">
        <v>174</v>
      </c>
      <c r="D4" t="s">
        <v>165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2" x14ac:dyDescent="0.3">
      <c r="A5" t="s">
        <v>177</v>
      </c>
      <c r="B5" t="s">
        <v>178</v>
      </c>
      <c r="C5" t="s">
        <v>174</v>
      </c>
      <c r="D5" t="s">
        <v>165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1" x14ac:dyDescent="0.3">
      <c r="C6">
        <f>SUBTOTAL(3,C4:C5)</f>
        <v>2</v>
      </c>
      <c r="D6" s="43" t="s">
        <v>187</v>
      </c>
      <c r="E6" s="37"/>
      <c r="F6" s="37"/>
      <c r="G6" s="37"/>
      <c r="H6" s="37"/>
      <c r="I6" s="37"/>
    </row>
    <row r="7" spans="1:9" outlineLevel="2" x14ac:dyDescent="0.3">
      <c r="A7" t="s">
        <v>183</v>
      </c>
      <c r="B7" t="s">
        <v>184</v>
      </c>
      <c r="C7" t="s">
        <v>174</v>
      </c>
      <c r="D7" t="s">
        <v>168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1" x14ac:dyDescent="0.3">
      <c r="C8">
        <f>SUBTOTAL(3,C7:C7)</f>
        <v>1</v>
      </c>
      <c r="D8" s="43" t="s">
        <v>188</v>
      </c>
      <c r="E8" s="37"/>
      <c r="F8" s="37"/>
      <c r="G8" s="37"/>
      <c r="H8" s="37"/>
      <c r="I8" s="37"/>
    </row>
    <row r="9" spans="1:9" outlineLevel="2" x14ac:dyDescent="0.3">
      <c r="A9" t="s">
        <v>169</v>
      </c>
      <c r="B9" t="s">
        <v>170</v>
      </c>
      <c r="C9" t="s">
        <v>171</v>
      </c>
      <c r="D9" t="s">
        <v>165</v>
      </c>
      <c r="E9" s="37">
        <v>27</v>
      </c>
      <c r="F9" s="37">
        <v>30</v>
      </c>
      <c r="G9" s="37">
        <v>8</v>
      </c>
      <c r="H9" s="37">
        <v>12</v>
      </c>
      <c r="I9" s="37">
        <v>77</v>
      </c>
    </row>
    <row r="10" spans="1:9" outlineLevel="2" x14ac:dyDescent="0.3">
      <c r="A10" t="s">
        <v>185</v>
      </c>
      <c r="B10" t="s">
        <v>186</v>
      </c>
      <c r="C10" t="s">
        <v>171</v>
      </c>
      <c r="D10" t="s">
        <v>165</v>
      </c>
      <c r="E10" s="37">
        <v>25</v>
      </c>
      <c r="F10" s="37">
        <v>28</v>
      </c>
      <c r="G10" s="37">
        <v>5</v>
      </c>
      <c r="H10" s="37">
        <v>15</v>
      </c>
      <c r="I10" s="37">
        <v>73</v>
      </c>
    </row>
    <row r="11" spans="1:9" outlineLevel="1" x14ac:dyDescent="0.3">
      <c r="C11">
        <f>SUBTOTAL(3,C9:C10)</f>
        <v>2</v>
      </c>
      <c r="D11" s="43" t="s">
        <v>187</v>
      </c>
      <c r="E11" s="37"/>
      <c r="F11" s="37"/>
      <c r="G11" s="37"/>
      <c r="H11" s="37"/>
      <c r="I11" s="37"/>
    </row>
    <row r="12" spans="1:9" outlineLevel="2" x14ac:dyDescent="0.3">
      <c r="A12" t="s">
        <v>181</v>
      </c>
      <c r="B12" t="s">
        <v>182</v>
      </c>
      <c r="C12" t="s">
        <v>171</v>
      </c>
      <c r="D12" t="s">
        <v>168</v>
      </c>
      <c r="E12" s="37">
        <v>29</v>
      </c>
      <c r="F12" s="37">
        <v>40</v>
      </c>
      <c r="G12" s="37">
        <v>10</v>
      </c>
      <c r="H12" s="37">
        <v>18</v>
      </c>
      <c r="I12" s="37">
        <v>97</v>
      </c>
    </row>
    <row r="13" spans="1:9" outlineLevel="1" x14ac:dyDescent="0.3">
      <c r="C13">
        <f>SUBTOTAL(3,C12:C12)</f>
        <v>1</v>
      </c>
      <c r="D13" s="43" t="s">
        <v>188</v>
      </c>
      <c r="E13" s="37"/>
      <c r="F13" s="37"/>
      <c r="G13" s="37"/>
      <c r="H13" s="37"/>
      <c r="I13" s="37"/>
    </row>
    <row r="14" spans="1:9" outlineLevel="2" x14ac:dyDescent="0.3">
      <c r="A14" t="s">
        <v>162</v>
      </c>
      <c r="B14" t="s">
        <v>163</v>
      </c>
      <c r="C14" t="s">
        <v>164</v>
      </c>
      <c r="D14" t="s">
        <v>165</v>
      </c>
      <c r="E14" s="37">
        <v>28</v>
      </c>
      <c r="F14" s="37">
        <v>38</v>
      </c>
      <c r="G14" s="37">
        <v>8</v>
      </c>
      <c r="H14" s="37">
        <v>17</v>
      </c>
      <c r="I14" s="37">
        <v>91</v>
      </c>
    </row>
    <row r="15" spans="1:9" outlineLevel="2" x14ac:dyDescent="0.3">
      <c r="A15" t="s">
        <v>179</v>
      </c>
      <c r="B15" t="s">
        <v>180</v>
      </c>
      <c r="C15" t="s">
        <v>164</v>
      </c>
      <c r="D15" t="s">
        <v>165</v>
      </c>
      <c r="E15" s="37">
        <v>25</v>
      </c>
      <c r="F15" s="37">
        <v>33</v>
      </c>
      <c r="G15" s="37">
        <v>5</v>
      </c>
      <c r="H15" s="37">
        <v>20</v>
      </c>
      <c r="I15" s="37">
        <v>83</v>
      </c>
    </row>
    <row r="16" spans="1:9" outlineLevel="1" x14ac:dyDescent="0.3">
      <c r="C16">
        <f>SUBTOTAL(3,C14:C15)</f>
        <v>2</v>
      </c>
      <c r="D16" s="43" t="s">
        <v>187</v>
      </c>
      <c r="E16" s="37"/>
      <c r="F16" s="37"/>
      <c r="G16" s="37"/>
      <c r="H16" s="37"/>
      <c r="I16" s="37"/>
    </row>
    <row r="17" spans="1:9" outlineLevel="2" x14ac:dyDescent="0.3">
      <c r="A17" t="s">
        <v>166</v>
      </c>
      <c r="B17" t="s">
        <v>167</v>
      </c>
      <c r="C17" t="s">
        <v>164</v>
      </c>
      <c r="D17" t="s">
        <v>168</v>
      </c>
      <c r="E17" s="37">
        <v>26</v>
      </c>
      <c r="F17" s="37">
        <v>32</v>
      </c>
      <c r="G17" s="37">
        <v>10</v>
      </c>
      <c r="H17" s="37">
        <v>18</v>
      </c>
      <c r="I17" s="37">
        <v>86</v>
      </c>
    </row>
    <row r="18" spans="1:9" outlineLevel="2" x14ac:dyDescent="0.3">
      <c r="A18" t="s">
        <v>175</v>
      </c>
      <c r="B18" t="s">
        <v>176</v>
      </c>
      <c r="C18" t="s">
        <v>164</v>
      </c>
      <c r="D18" t="s">
        <v>168</v>
      </c>
      <c r="E18" s="37">
        <v>30</v>
      </c>
      <c r="F18" s="37">
        <v>37</v>
      </c>
      <c r="G18" s="37">
        <v>8</v>
      </c>
      <c r="H18" s="37">
        <v>18</v>
      </c>
      <c r="I18" s="37">
        <v>93</v>
      </c>
    </row>
    <row r="19" spans="1:9" outlineLevel="1" x14ac:dyDescent="0.3">
      <c r="C19">
        <f>SUBTOTAL(3,C17:C18)</f>
        <v>2</v>
      </c>
      <c r="D19" s="43" t="s">
        <v>188</v>
      </c>
      <c r="E19" s="37"/>
      <c r="F19" s="37"/>
      <c r="G19" s="37"/>
      <c r="H19" s="37"/>
      <c r="I19" s="37"/>
    </row>
    <row r="20" spans="1:9" x14ac:dyDescent="0.3">
      <c r="C20">
        <f>SUBTOTAL(3,C4:C18)</f>
        <v>10</v>
      </c>
      <c r="D20" s="43" t="s">
        <v>189</v>
      </c>
      <c r="E20" s="37"/>
      <c r="F20" s="37"/>
      <c r="G20" s="37"/>
      <c r="H20" s="37"/>
      <c r="I20" s="37"/>
    </row>
  </sheetData>
  <sortState xmlns:xlrd2="http://schemas.microsoft.com/office/spreadsheetml/2017/richdata2" ref="A4:I18">
    <sortCondition ref="C4:C18"/>
    <sortCondition ref="D4:D18"/>
  </sortState>
  <phoneticPr fontId="1" type="noConversion"/>
  <dataValidations count="1">
    <dataValidation type="custom" imeMode="halfAlpha" allowBlank="1" showInputMessage="1" promptTitle="입력방법" prompt="반드시 4글자로 입력하시오." sqref="A12 A7 A4:A5 A9:A10 A14:A15 A17:A18" xr:uid="{3FA32EFC-AEE4-4551-AEC1-2E5353975026}">
      <formula1>LEN($A4)=4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O19" sqref="O19"/>
    </sheetView>
  </sheetViews>
  <sheetFormatPr defaultRowHeight="16.5" x14ac:dyDescent="0.3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6.25" x14ac:dyDescent="0.3">
      <c r="A1" s="54" t="s">
        <v>117</v>
      </c>
      <c r="B1" s="54"/>
      <c r="C1" s="54"/>
      <c r="D1" s="54"/>
      <c r="E1" s="54"/>
      <c r="F1" s="54"/>
    </row>
    <row r="2" spans="1:6" ht="17.25" thickBot="1" x14ac:dyDescent="0.35">
      <c r="F2" s="22" t="s">
        <v>118</v>
      </c>
    </row>
    <row r="3" spans="1:6" ht="17.25" thickBot="1" x14ac:dyDescent="0.3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3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3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3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3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3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7.25" thickBot="1" x14ac:dyDescent="0.3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7.25" thickBot="1" x14ac:dyDescent="0.35">
      <c r="A10" s="55" t="s">
        <v>129</v>
      </c>
      <c r="B10" s="56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9"/>
  <sheetViews>
    <sheetView tabSelected="1" workbookViewId="0">
      <selection activeCell="C4" sqref="C4:C9"/>
    </sheetView>
  </sheetViews>
  <sheetFormatPr defaultRowHeight="16.5" x14ac:dyDescent="0.3"/>
  <cols>
    <col min="1" max="1" width="11.75" bestFit="1" customWidth="1"/>
    <col min="6" max="6" width="16.875" bestFit="1" customWidth="1"/>
  </cols>
  <sheetData>
    <row r="1" spans="1:8" ht="26.25" x14ac:dyDescent="0.3">
      <c r="A1" s="54" t="s">
        <v>117</v>
      </c>
      <c r="B1" s="54"/>
      <c r="C1" s="54"/>
      <c r="D1" s="54"/>
      <c r="E1" s="54"/>
      <c r="F1" s="54"/>
    </row>
    <row r="2" spans="1:8" ht="17.25" thickBot="1" x14ac:dyDescent="0.35">
      <c r="F2" s="22" t="s">
        <v>118</v>
      </c>
    </row>
    <row r="3" spans="1:8" ht="17.25" thickBot="1" x14ac:dyDescent="0.3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8" x14ac:dyDescent="0.3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47">
        <f t="shared" ref="F4:F9" si="0">C4/E4</f>
        <v>1.1111111111111112</v>
      </c>
      <c r="H4" s="45"/>
    </row>
    <row r="5" spans="1:8" x14ac:dyDescent="0.3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47">
        <f t="shared" si="0"/>
        <v>1.0204081632653061</v>
      </c>
    </row>
    <row r="6" spans="1:8" x14ac:dyDescent="0.3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47">
        <f t="shared" si="0"/>
        <v>0.3</v>
      </c>
    </row>
    <row r="7" spans="1:8" x14ac:dyDescent="0.3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47">
        <f t="shared" si="0"/>
        <v>1</v>
      </c>
    </row>
    <row r="8" spans="1:8" x14ac:dyDescent="0.3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47">
        <f t="shared" si="0"/>
        <v>0.61599999999999999</v>
      </c>
    </row>
    <row r="9" spans="1:8" ht="17.25" thickBot="1" x14ac:dyDescent="0.3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47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D16" sqref="D16"/>
    </sheetView>
  </sheetViews>
  <sheetFormatPr defaultRowHeight="16.5" x14ac:dyDescent="0.3"/>
  <cols>
    <col min="2" max="2" width="13.375" customWidth="1"/>
    <col min="3" max="4" width="12.125" customWidth="1"/>
    <col min="8" max="8" width="11" bestFit="1" customWidth="1"/>
  </cols>
  <sheetData>
    <row r="1" spans="1:9" x14ac:dyDescent="0.3">
      <c r="A1" t="s">
        <v>130</v>
      </c>
    </row>
    <row r="3" spans="1:9" x14ac:dyDescent="0.3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3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136</v>
      </c>
      <c r="I4">
        <v>310000</v>
      </c>
    </row>
    <row r="5" spans="1:9" x14ac:dyDescent="0.3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137</v>
      </c>
      <c r="I5">
        <v>270000</v>
      </c>
    </row>
    <row r="6" spans="1:9" x14ac:dyDescent="0.3">
      <c r="A6" s="44">
        <v>3</v>
      </c>
      <c r="B6" s="44" t="s">
        <v>136</v>
      </c>
      <c r="C6" s="44">
        <v>310000</v>
      </c>
      <c r="D6" s="44">
        <v>12</v>
      </c>
      <c r="E6" s="46">
        <v>358000</v>
      </c>
      <c r="H6" t="s">
        <v>138</v>
      </c>
      <c r="I6">
        <v>220000</v>
      </c>
    </row>
    <row r="7" spans="1:9" x14ac:dyDescent="0.3">
      <c r="A7" s="44"/>
      <c r="B7" s="44"/>
      <c r="C7" s="44"/>
      <c r="D7" s="44"/>
      <c r="E7" s="44"/>
      <c r="H7" t="s">
        <v>135</v>
      </c>
      <c r="I7">
        <v>170000</v>
      </c>
    </row>
    <row r="8" spans="1:9" x14ac:dyDescent="0.3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142875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오 경록</cp:lastModifiedBy>
  <cp:lastPrinted>2024-09-07T12:15:32Z</cp:lastPrinted>
  <dcterms:created xsi:type="dcterms:W3CDTF">2023-05-11T11:47:16Z</dcterms:created>
  <dcterms:modified xsi:type="dcterms:W3CDTF">2024-09-07T14:12:29Z</dcterms:modified>
</cp:coreProperties>
</file>