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 codeName="{E757BCB4-07E6-AE0B-56E0-F0EEF7A6E26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63D29F0-BDEE-46D7-B926-5D752D7EFD7A}" xr6:coauthVersionLast="47" xr6:coauthVersionMax="47" xr10:uidLastSave="{00000000-0000-0000-0000-000000000000}"/>
  <bookViews>
    <workbookView xWindow="-110" yWindow="-110" windowWidth="19420" windowHeight="10420" tabRatio="765" activeTab="4" xr2:uid="{0E0FC216-47B2-48BC-BA16-25062CF71296}"/>
  </bookViews>
  <sheets>
    <sheet name="기본작업-1" sheetId="1" r:id="rId1"/>
    <sheet name="기본작업-2" sheetId="8" r:id="rId2"/>
    <sheet name="계산작업" sheetId="2" r:id="rId3"/>
    <sheet name="분석작업-1" sheetId="3" r:id="rId4"/>
    <sheet name="분석작업-2" sheetId="10" r:id="rId5"/>
    <sheet name="기타작업-1" sheetId="5" r:id="rId6"/>
    <sheet name="기타작업-2" sheetId="6" r:id="rId7"/>
    <sheet name="기타작업-3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0" l="1"/>
  <c r="C18" i="10"/>
  <c r="C14" i="10"/>
  <c r="C12" i="10"/>
  <c r="C8" i="10"/>
  <c r="C6" i="10"/>
  <c r="C23" i="10" s="1"/>
  <c r="I24" i="10"/>
  <c r="I22" i="10"/>
  <c r="I15" i="10"/>
  <c r="I9" i="10"/>
  <c r="D4" i="6"/>
  <c r="F4" i="6"/>
  <c r="F5" i="6"/>
  <c r="D6" i="6"/>
  <c r="F6" i="6"/>
  <c r="D7" i="6"/>
  <c r="F7" i="6"/>
  <c r="D8" i="6"/>
  <c r="F8" i="6"/>
  <c r="D9" i="6"/>
  <c r="F9" i="6"/>
  <c r="D4" i="5"/>
  <c r="D10" i="5" s="1"/>
  <c r="F4" i="5"/>
  <c r="F5" i="5"/>
  <c r="D6" i="5"/>
  <c r="F6" i="5"/>
  <c r="D7" i="5"/>
  <c r="F7" i="5"/>
  <c r="D8" i="5"/>
  <c r="F8" i="5"/>
  <c r="D9" i="5"/>
  <c r="F9" i="5"/>
  <c r="C10" i="5"/>
  <c r="D4" i="8"/>
  <c r="D5" i="8"/>
  <c r="D6" i="8"/>
  <c r="D7" i="8"/>
  <c r="D8" i="8"/>
  <c r="D9" i="8"/>
  <c r="D10" i="8"/>
  <c r="D11" i="8"/>
  <c r="D12" i="8"/>
  <c r="F13" i="8"/>
  <c r="H13" i="8"/>
  <c r="I13" i="8"/>
  <c r="G5" i="1"/>
  <c r="H5" i="1"/>
  <c r="I5" i="1" s="1"/>
  <c r="G6" i="1"/>
  <c r="I6" i="1" s="1"/>
  <c r="H6" i="1"/>
  <c r="G7" i="1"/>
  <c r="I7" i="1" s="1"/>
  <c r="H7" i="1"/>
  <c r="G8" i="1"/>
  <c r="I8" i="1" s="1"/>
  <c r="H8" i="1"/>
  <c r="G9" i="1"/>
  <c r="H9" i="1"/>
  <c r="G10" i="1"/>
  <c r="H10" i="1"/>
  <c r="I10" i="1"/>
  <c r="G11" i="1"/>
  <c r="H11" i="1"/>
  <c r="G12" i="1"/>
  <c r="H12" i="1"/>
  <c r="I12" i="1"/>
  <c r="G13" i="1"/>
  <c r="H13" i="1"/>
  <c r="I13" i="1"/>
  <c r="G14" i="1"/>
  <c r="H14" i="1"/>
  <c r="G15" i="1"/>
  <c r="H15" i="1"/>
  <c r="I15" i="1"/>
  <c r="G16" i="1"/>
  <c r="H16" i="1"/>
  <c r="G17" i="1"/>
  <c r="I17" i="1" s="1"/>
  <c r="H17" i="1"/>
  <c r="G18" i="1"/>
  <c r="I18" i="1" s="1"/>
  <c r="H18" i="1"/>
  <c r="I14" i="1" l="1"/>
  <c r="I11" i="1"/>
  <c r="I16" i="1"/>
  <c r="I9" i="1"/>
</calcChain>
</file>

<file path=xl/sharedStrings.xml><?xml version="1.0" encoding="utf-8"?>
<sst xmlns="http://schemas.openxmlformats.org/spreadsheetml/2006/main" count="309" uniqueCount="183">
  <si>
    <t>11월분 사원임금 계산표</t>
  </si>
  <si>
    <t>사원코드</t>
  </si>
  <si>
    <t>사원이름</t>
  </si>
  <si>
    <t>직급명</t>
  </si>
  <si>
    <t>부서명</t>
  </si>
  <si>
    <t>판매금액</t>
  </si>
  <si>
    <t>활동수당</t>
  </si>
  <si>
    <t>직급수당</t>
  </si>
  <si>
    <t>총수령액</t>
  </si>
  <si>
    <t>이수지</t>
  </si>
  <si>
    <t>사원</t>
  </si>
  <si>
    <t>기획팀</t>
  </si>
  <si>
    <t>김종서</t>
  </si>
  <si>
    <t>과장</t>
  </si>
  <si>
    <t>인사팀</t>
  </si>
  <si>
    <t>유동근</t>
  </si>
  <si>
    <t>대리</t>
  </si>
  <si>
    <t>생산팀</t>
  </si>
  <si>
    <t>최수종</t>
  </si>
  <si>
    <t>R&amp;D팀</t>
  </si>
  <si>
    <t>김미화</t>
  </si>
  <si>
    <t>경리팀</t>
  </si>
  <si>
    <t>강감찬</t>
  </si>
  <si>
    <t>이순신</t>
  </si>
  <si>
    <t>관리팀</t>
  </si>
  <si>
    <t>김유신</t>
  </si>
  <si>
    <t>한소리</t>
  </si>
  <si>
    <t>사원코드</t>
    <phoneticPr fontId="1" type="noConversion"/>
  </si>
  <si>
    <t>입사일</t>
    <phoneticPr fontId="1" type="noConversion"/>
  </si>
  <si>
    <t>KH351O</t>
    <phoneticPr fontId="1" type="noConversion"/>
  </si>
  <si>
    <t>IS352Z</t>
    <phoneticPr fontId="1" type="noConversion"/>
  </si>
  <si>
    <t>SS511O</t>
    <phoneticPr fontId="1" type="noConversion"/>
  </si>
  <si>
    <t>RD192K</t>
    <phoneticPr fontId="1" type="noConversion"/>
  </si>
  <si>
    <t>KL512J</t>
    <phoneticPr fontId="1" type="noConversion"/>
  </si>
  <si>
    <t>IS752Z</t>
    <phoneticPr fontId="1" type="noConversion"/>
  </si>
  <si>
    <t>KL992J</t>
    <phoneticPr fontId="1" type="noConversion"/>
  </si>
  <si>
    <t>이소진</t>
    <phoneticPr fontId="1" type="noConversion"/>
  </si>
  <si>
    <t>양세민</t>
    <phoneticPr fontId="1" type="noConversion"/>
  </si>
  <si>
    <t>KL1212J</t>
    <phoneticPr fontId="1" type="noConversion"/>
  </si>
  <si>
    <t>유인경</t>
    <phoneticPr fontId="1" type="noConversion"/>
  </si>
  <si>
    <t>IS452Z</t>
    <phoneticPr fontId="1" type="noConversion"/>
  </si>
  <si>
    <t>이청진</t>
    <phoneticPr fontId="1" type="noConversion"/>
  </si>
  <si>
    <t>KL392J</t>
    <phoneticPr fontId="1" type="noConversion"/>
  </si>
  <si>
    <t>김이나</t>
    <phoneticPr fontId="1" type="noConversion"/>
  </si>
  <si>
    <t>월말 상여금 지급 내역서</t>
  </si>
  <si>
    <t>사원명</t>
  </si>
  <si>
    <t>관리부서</t>
  </si>
  <si>
    <t>직위</t>
  </si>
  <si>
    <t>근무년수</t>
  </si>
  <si>
    <t>기본급</t>
  </si>
  <si>
    <t>상여비율</t>
  </si>
  <si>
    <t>수당</t>
  </si>
  <si>
    <t>지급액</t>
  </si>
  <si>
    <t>P1</t>
  </si>
  <si>
    <t>신소진</t>
  </si>
  <si>
    <t>판매1부</t>
  </si>
  <si>
    <t>K2</t>
  </si>
  <si>
    <t>이은철</t>
  </si>
  <si>
    <t>판매2부</t>
  </si>
  <si>
    <t>D3</t>
  </si>
  <si>
    <t>박희천</t>
  </si>
  <si>
    <t>판매3부</t>
  </si>
  <si>
    <t>K1</t>
  </si>
  <si>
    <t>노수용</t>
  </si>
  <si>
    <t>D2</t>
  </si>
  <si>
    <t>조명섭</t>
  </si>
  <si>
    <t>P3</t>
  </si>
  <si>
    <t>이기수</t>
  </si>
  <si>
    <t>D1</t>
  </si>
  <si>
    <t>최신호</t>
  </si>
  <si>
    <t>P2</t>
  </si>
  <si>
    <t>박건창</t>
  </si>
  <si>
    <t>K3</t>
  </si>
  <si>
    <t>김재규</t>
  </si>
  <si>
    <t>합계</t>
  </si>
  <si>
    <t>주) 추가상여율</t>
  </si>
  <si>
    <t>상여지급율표</t>
  </si>
  <si>
    <t>[표1] 가전제품 판매현황</t>
  </si>
  <si>
    <t>품목</t>
  </si>
  <si>
    <t>수량</t>
  </si>
  <si>
    <t>단가</t>
  </si>
  <si>
    <t>매출액</t>
  </si>
  <si>
    <t>비고</t>
  </si>
  <si>
    <t>세탁기</t>
  </si>
  <si>
    <t>DVD 재생기</t>
  </si>
  <si>
    <t>냉장고</t>
  </si>
  <si>
    <t>[표2] 졸업 인증제 평가표</t>
  </si>
  <si>
    <t>이름</t>
  </si>
  <si>
    <t>토익</t>
  </si>
  <si>
    <t>토플</t>
  </si>
  <si>
    <t>최저가산점</t>
  </si>
  <si>
    <t>김진성</t>
  </si>
  <si>
    <t>토익점수에 따른 가산점</t>
  </si>
  <si>
    <t>토플점수에 따른 가산점</t>
  </si>
  <si>
    <t>서혁진</t>
  </si>
  <si>
    <t>가산점</t>
  </si>
  <si>
    <t>이상흠</t>
  </si>
  <si>
    <t>김성균</t>
  </si>
  <si>
    <t>윤향기</t>
  </si>
  <si>
    <t>김필승</t>
  </si>
  <si>
    <t>한성수</t>
  </si>
  <si>
    <t>[표3]</t>
  </si>
  <si>
    <t>[표4] 상여비율 우수 사원의 기본급합계</t>
  </si>
  <si>
    <t>부서</t>
  </si>
  <si>
    <t>기획부</t>
  </si>
  <si>
    <t>부장</t>
  </si>
  <si>
    <t>차장</t>
  </si>
  <si>
    <t>경리부</t>
  </si>
  <si>
    <t>영업부</t>
  </si>
  <si>
    <t>기본급의 50%가 450000 이상인 사원수</t>
  </si>
  <si>
    <t>사연홍</t>
  </si>
  <si>
    <t>인정국</t>
  </si>
  <si>
    <t>강도훈</t>
  </si>
  <si>
    <t>안영철</t>
  </si>
  <si>
    <t>김보현</t>
  </si>
  <si>
    <t>류남규</t>
  </si>
  <si>
    <t>[표1]</t>
    <phoneticPr fontId="1" type="noConversion"/>
  </si>
  <si>
    <t>네트워크 장비 판매 내역</t>
  </si>
  <si>
    <t>(단위 : 천원)</t>
  </si>
  <si>
    <t>판매량</t>
  </si>
  <si>
    <t>판매액</t>
  </si>
  <si>
    <t>목표량</t>
  </si>
  <si>
    <t>달성율</t>
  </si>
  <si>
    <t>스위칭 HUB</t>
  </si>
  <si>
    <t>더미 HUB</t>
  </si>
  <si>
    <t>RACK</t>
  </si>
  <si>
    <t>패치패널</t>
  </si>
  <si>
    <t>UTP케이블</t>
  </si>
  <si>
    <t>LAN카드</t>
  </si>
  <si>
    <t xml:space="preserve"> 합  계</t>
  </si>
  <si>
    <t>영업 사원별 수당</t>
  </si>
  <si>
    <t>사원번호</t>
  </si>
  <si>
    <t>기본수당</t>
  </si>
  <si>
    <t>판매수량</t>
  </si>
  <si>
    <t>수당합계</t>
  </si>
  <si>
    <t>영업4팀</t>
  </si>
  <si>
    <t>영업1팀</t>
  </si>
  <si>
    <t>영업2팀</t>
  </si>
  <si>
    <t>영업3팀</t>
  </si>
  <si>
    <t>특별영업팀</t>
  </si>
  <si>
    <t>[표5] 최대 기본급 사원</t>
    <phoneticPr fontId="1" type="noConversion"/>
  </si>
  <si>
    <t>사원명</t>
    <phoneticPr fontId="1" type="noConversion"/>
  </si>
  <si>
    <t>관리부서</t>
    <phoneticPr fontId="1" type="noConversion"/>
  </si>
  <si>
    <t>학번</t>
  </si>
  <si>
    <t>학과</t>
  </si>
  <si>
    <t>성별</t>
  </si>
  <si>
    <t>중간</t>
  </si>
  <si>
    <t>기말</t>
  </si>
  <si>
    <t>출석</t>
  </si>
  <si>
    <t>과제</t>
  </si>
  <si>
    <t>총점</t>
  </si>
  <si>
    <t>J001</t>
  </si>
  <si>
    <t>강정국</t>
  </si>
  <si>
    <t>정보처리과</t>
  </si>
  <si>
    <t>남</t>
  </si>
  <si>
    <t>J002</t>
  </si>
  <si>
    <t>나자윤</t>
  </si>
  <si>
    <t>여</t>
  </si>
  <si>
    <t>W001</t>
  </si>
  <si>
    <t>도자기</t>
  </si>
  <si>
    <t>웹디자인과</t>
  </si>
  <si>
    <t>S001</t>
  </si>
  <si>
    <t>박달재</t>
  </si>
  <si>
    <t>사무자동화과</t>
  </si>
  <si>
    <t>J003</t>
  </si>
  <si>
    <t>송지연</t>
  </si>
  <si>
    <t>S002</t>
  </si>
  <si>
    <t>이용실</t>
  </si>
  <si>
    <t>J004</t>
  </si>
  <si>
    <t>장승목</t>
  </si>
  <si>
    <t>W002</t>
  </si>
  <si>
    <t>정든별</t>
  </si>
  <si>
    <t>S003</t>
  </si>
  <si>
    <t>차새대</t>
  </si>
  <si>
    <t>W003</t>
  </si>
  <si>
    <t>황무지</t>
  </si>
  <si>
    <t>사무자동화과 평균</t>
  </si>
  <si>
    <t>웹디자인과 평균</t>
  </si>
  <si>
    <t>정보처리과 평균</t>
  </si>
  <si>
    <t>전체 평균</t>
  </si>
  <si>
    <t>남 개수</t>
  </si>
  <si>
    <t>여 개수</t>
  </si>
  <si>
    <t>전체 개수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</si>
</sst>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1" fontId="4" fillId="0" borderId="1" xfId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9" fontId="0" fillId="0" borderId="0" xfId="2" applyFont="1">
      <alignment vertical="center"/>
    </xf>
    <xf numFmtId="42" fontId="0" fillId="0" borderId="0" xfId="1" applyNumberFormat="1" applyFont="1">
      <alignment vertical="center"/>
    </xf>
    <xf numFmtId="41" fontId="0" fillId="0" borderId="3" xfId="1" applyFont="1" applyBorder="1">
      <alignment vertical="center"/>
    </xf>
    <xf numFmtId="0" fontId="0" fillId="0" borderId="3" xfId="0" applyBorder="1">
      <alignment vertical="center"/>
    </xf>
    <xf numFmtId="42" fontId="0" fillId="0" borderId="3" xfId="1" applyNumberFormat="1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9" fontId="0" fillId="0" borderId="5" xfId="2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9" fontId="0" fillId="0" borderId="1" xfId="2" applyFont="1" applyBorder="1">
      <alignment vertical="center"/>
    </xf>
    <xf numFmtId="0" fontId="0" fillId="2" borderId="1" xfId="0" applyFill="1" applyBorder="1">
      <alignment vertical="center"/>
    </xf>
    <xf numFmtId="0" fontId="7" fillId="0" borderId="0" xfId="0" applyFont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41" fontId="0" fillId="0" borderId="7" xfId="1" applyFont="1" applyBorder="1">
      <alignment vertical="center"/>
    </xf>
    <xf numFmtId="10" fontId="0" fillId="0" borderId="7" xfId="2" applyNumberFormat="1" applyFont="1" applyBorder="1">
      <alignment vertical="center"/>
    </xf>
    <xf numFmtId="0" fontId="0" fillId="0" borderId="11" xfId="0" applyBorder="1">
      <alignment vertical="center"/>
    </xf>
    <xf numFmtId="10" fontId="0" fillId="0" borderId="1" xfId="2" applyNumberFormat="1" applyFont="1" applyBorder="1">
      <alignment vertical="center"/>
    </xf>
    <xf numFmtId="0" fontId="0" fillId="0" borderId="12" xfId="0" applyBorder="1">
      <alignment vertical="center"/>
    </xf>
    <xf numFmtId="41" fontId="0" fillId="0" borderId="13" xfId="1" applyFont="1" applyBorder="1">
      <alignment vertical="center"/>
    </xf>
    <xf numFmtId="10" fontId="0" fillId="0" borderId="13" xfId="2" applyNumberFormat="1" applyFont="1" applyBorder="1">
      <alignment vertical="center"/>
    </xf>
    <xf numFmtId="41" fontId="0" fillId="0" borderId="5" xfId="1" applyFont="1" applyBorder="1">
      <alignment vertical="center"/>
    </xf>
    <xf numFmtId="41" fontId="0" fillId="0" borderId="15" xfId="1" applyFont="1" applyBorder="1">
      <alignment vertical="center"/>
    </xf>
    <xf numFmtId="0" fontId="0" fillId="0" borderId="7" xfId="2" applyNumberFormat="1" applyFont="1" applyBorder="1">
      <alignment vertical="center"/>
    </xf>
    <xf numFmtId="0" fontId="0" fillId="0" borderId="1" xfId="2" applyNumberFormat="1" applyFont="1" applyBorder="1">
      <alignment vertical="center"/>
    </xf>
    <xf numFmtId="0" fontId="0" fillId="0" borderId="13" xfId="2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3" fontId="0" fillId="0" borderId="0" xfId="0" applyNumberFormat="1">
      <alignment vertical="center"/>
    </xf>
    <xf numFmtId="41" fontId="0" fillId="0" borderId="0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9" fillId="0" borderId="0" xfId="0" applyNumberFormat="1" applyFont="1">
      <alignment vertical="center"/>
    </xf>
    <xf numFmtId="0" fontId="9" fillId="0" borderId="0" xfId="0" applyFon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'기타작업-1'!$D$3</c:f>
              <c:strCache>
                <c:ptCount val="1"/>
                <c:pt idx="0">
                  <c:v>판매액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'기타작업-1'!$D$4:$D$9</c:f>
              <c:numCache>
                <c:formatCode>_(* #,##0_);_(* \(#,##0\);_(* "-"_);_(@_)</c:formatCode>
                <c:ptCount val="6"/>
                <c:pt idx="0">
                  <c:v>125000</c:v>
                </c:pt>
                <c:pt idx="1">
                  <c:v>180000</c:v>
                </c:pt>
                <c:pt idx="2">
                  <c:v>6750</c:v>
                </c:pt>
                <c:pt idx="3">
                  <c:v>22500</c:v>
                </c:pt>
                <c:pt idx="4">
                  <c:v>23100</c:v>
                </c:pt>
                <c:pt idx="5">
                  <c:v>34680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0-4D30-8E38-4E586309F814}"/>
            </c:ext>
          </c:extLst>
        </c:ser>
        <c:ser>
          <c:idx val="1"/>
          <c:order val="1"/>
          <c:tx>
            <c:strRef>
              <c:f>'기타작업-1'!$E$3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'기타작업-1'!$E$4:$E$9</c:f>
              <c:numCache>
                <c:formatCode>_(* #,##0_);_(* \(#,##0\);_(* "-"_);_(@_)</c:formatCode>
                <c:ptCount val="6"/>
                <c:pt idx="0">
                  <c:v>45</c:v>
                </c:pt>
                <c:pt idx="1">
                  <c:v>245</c:v>
                </c:pt>
                <c:pt idx="2">
                  <c:v>50</c:v>
                </c:pt>
                <c:pt idx="3">
                  <c:v>150</c:v>
                </c:pt>
                <c:pt idx="4">
                  <c:v>250</c:v>
                </c:pt>
                <c:pt idx="5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90-4D30-8E38-4E586309F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8691551"/>
        <c:axId val="498686271"/>
      </c:barChart>
      <c:catAx>
        <c:axId val="498691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8686271"/>
        <c:crosses val="autoZero"/>
        <c:auto val="1"/>
        <c:lblAlgn val="ctr"/>
        <c:lblOffset val="100"/>
        <c:noMultiLvlLbl val="0"/>
      </c:catAx>
      <c:valAx>
        <c:axId val="498686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8691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0</xdr:row>
          <xdr:rowOff>38100</xdr:rowOff>
        </xdr:from>
        <xdr:to>
          <xdr:col>3</xdr:col>
          <xdr:colOff>457200</xdr:colOff>
          <xdr:row>1</xdr:row>
          <xdr:rowOff>146050</xdr:rowOff>
        </xdr:to>
        <xdr:sp macro="" textlink="">
          <xdr:nvSpPr>
            <xdr:cNvPr id="2049" name="cmd사원별수당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0290-893B-4DFC-ACD5-BD88EE124873}">
  <sheetPr codeName="Sheet2"/>
  <dimension ref="A2:I18"/>
  <sheetViews>
    <sheetView topLeftCell="A9" workbookViewId="0"/>
  </sheetViews>
  <sheetFormatPr defaultRowHeight="17" x14ac:dyDescent="0.45"/>
  <cols>
    <col min="1" max="2" width="9" bestFit="1" customWidth="1"/>
    <col min="3" max="3" width="11.08203125" customWidth="1"/>
    <col min="4" max="4" width="7.08203125" bestFit="1" customWidth="1"/>
    <col min="5" max="5" width="7.33203125" bestFit="1" customWidth="1"/>
    <col min="6" max="6" width="11.75" customWidth="1"/>
    <col min="7" max="7" width="11.5" customWidth="1"/>
    <col min="8" max="8" width="9.83203125" customWidth="1"/>
    <col min="9" max="9" width="11.58203125" customWidth="1"/>
  </cols>
  <sheetData>
    <row r="2" spans="1:9" ht="30" x14ac:dyDescent="0.45">
      <c r="B2" s="41" t="s">
        <v>0</v>
      </c>
      <c r="C2" s="41"/>
      <c r="D2" s="41"/>
      <c r="E2" s="41"/>
      <c r="F2" s="41"/>
      <c r="G2" s="41"/>
      <c r="H2" s="41"/>
      <c r="I2" s="41"/>
    </row>
    <row r="4" spans="1:9" x14ac:dyDescent="0.45">
      <c r="A4" s="1" t="s">
        <v>27</v>
      </c>
      <c r="B4" s="2" t="s">
        <v>2</v>
      </c>
      <c r="C4" s="2" t="s">
        <v>28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x14ac:dyDescent="0.45">
      <c r="A5" s="1" t="s">
        <v>29</v>
      </c>
      <c r="B5" s="2" t="s">
        <v>9</v>
      </c>
      <c r="C5" s="3">
        <v>44685</v>
      </c>
      <c r="D5" s="2" t="s">
        <v>10</v>
      </c>
      <c r="E5" s="2" t="s">
        <v>11</v>
      </c>
      <c r="F5" s="4">
        <v>2988000</v>
      </c>
      <c r="G5" s="4">
        <f t="shared" ref="G5:G18" si="0">IF(D5="과장",F5*0.5,IF(D5="대리",F5*0.25,IF(D5="사원",F5*0.15)))</f>
        <v>448200</v>
      </c>
      <c r="H5" s="4">
        <f t="shared" ref="H5:H18" si="1">IF(D5="과장",500000,IF(D5="대리",400000,IF(D5="사원",250000)))</f>
        <v>250000</v>
      </c>
      <c r="I5" s="4">
        <f t="shared" ref="I5:I18" si="2">G5+H5</f>
        <v>698200</v>
      </c>
    </row>
    <row r="6" spans="1:9" x14ac:dyDescent="0.45">
      <c r="A6" s="1" t="s">
        <v>30</v>
      </c>
      <c r="B6" s="2" t="s">
        <v>12</v>
      </c>
      <c r="C6" s="3">
        <v>43931</v>
      </c>
      <c r="D6" s="2" t="s">
        <v>13</v>
      </c>
      <c r="E6" s="2" t="s">
        <v>14</v>
      </c>
      <c r="F6" s="4">
        <v>2988001</v>
      </c>
      <c r="G6" s="4">
        <f t="shared" si="0"/>
        <v>1494000.5</v>
      </c>
      <c r="H6" s="4">
        <f t="shared" si="1"/>
        <v>500000</v>
      </c>
      <c r="I6" s="4">
        <f t="shared" si="2"/>
        <v>1994000.5</v>
      </c>
    </row>
    <row r="7" spans="1:9" x14ac:dyDescent="0.45">
      <c r="A7" s="1" t="s">
        <v>31</v>
      </c>
      <c r="B7" s="2" t="s">
        <v>15</v>
      </c>
      <c r="C7" s="3">
        <v>45084</v>
      </c>
      <c r="D7" s="2" t="s">
        <v>16</v>
      </c>
      <c r="E7" s="2" t="s">
        <v>17</v>
      </c>
      <c r="F7" s="4">
        <v>2988002</v>
      </c>
      <c r="G7" s="4">
        <f t="shared" si="0"/>
        <v>747000.5</v>
      </c>
      <c r="H7" s="4">
        <f t="shared" si="1"/>
        <v>400000</v>
      </c>
      <c r="I7" s="4">
        <f t="shared" si="2"/>
        <v>1147000.5</v>
      </c>
    </row>
    <row r="8" spans="1:9" x14ac:dyDescent="0.45">
      <c r="A8" s="1" t="s">
        <v>32</v>
      </c>
      <c r="B8" s="2" t="s">
        <v>18</v>
      </c>
      <c r="C8" s="3">
        <v>44685</v>
      </c>
      <c r="D8" s="2" t="s">
        <v>10</v>
      </c>
      <c r="E8" s="2" t="s">
        <v>19</v>
      </c>
      <c r="F8" s="4">
        <v>2988003</v>
      </c>
      <c r="G8" s="4">
        <f t="shared" si="0"/>
        <v>448200.45</v>
      </c>
      <c r="H8" s="4">
        <f t="shared" si="1"/>
        <v>250000</v>
      </c>
      <c r="I8" s="4">
        <f t="shared" si="2"/>
        <v>698200.45</v>
      </c>
    </row>
    <row r="9" spans="1:9" x14ac:dyDescent="0.45">
      <c r="A9" s="1" t="s">
        <v>33</v>
      </c>
      <c r="B9" s="2" t="s">
        <v>20</v>
      </c>
      <c r="C9" s="3">
        <v>43558</v>
      </c>
      <c r="D9" s="2" t="s">
        <v>13</v>
      </c>
      <c r="E9" s="2" t="s">
        <v>21</v>
      </c>
      <c r="F9" s="4">
        <v>2988004</v>
      </c>
      <c r="G9" s="4">
        <f t="shared" si="0"/>
        <v>1494002</v>
      </c>
      <c r="H9" s="4">
        <f t="shared" si="1"/>
        <v>500000</v>
      </c>
      <c r="I9" s="4">
        <f t="shared" si="2"/>
        <v>1994002</v>
      </c>
    </row>
    <row r="10" spans="1:9" x14ac:dyDescent="0.45">
      <c r="A10" s="1" t="s">
        <v>34</v>
      </c>
      <c r="B10" s="2" t="s">
        <v>22</v>
      </c>
      <c r="C10" s="3">
        <v>44550</v>
      </c>
      <c r="D10" s="2" t="s">
        <v>13</v>
      </c>
      <c r="E10" s="2" t="s">
        <v>14</v>
      </c>
      <c r="F10" s="4">
        <v>2988005</v>
      </c>
      <c r="G10" s="4">
        <f t="shared" si="0"/>
        <v>1494002.5</v>
      </c>
      <c r="H10" s="4">
        <f t="shared" si="1"/>
        <v>500000</v>
      </c>
      <c r="I10" s="4">
        <f t="shared" si="2"/>
        <v>1994002.5</v>
      </c>
    </row>
    <row r="11" spans="1:9" x14ac:dyDescent="0.45">
      <c r="A11" s="1" t="s">
        <v>35</v>
      </c>
      <c r="B11" s="2" t="s">
        <v>23</v>
      </c>
      <c r="C11" s="3">
        <v>44140</v>
      </c>
      <c r="D11" s="2" t="s">
        <v>10</v>
      </c>
      <c r="E11" s="2" t="s">
        <v>24</v>
      </c>
      <c r="F11" s="4">
        <v>2988006</v>
      </c>
      <c r="G11" s="4">
        <f t="shared" si="0"/>
        <v>448200.89999999997</v>
      </c>
      <c r="H11" s="4">
        <f t="shared" si="1"/>
        <v>250000</v>
      </c>
      <c r="I11" s="4">
        <f t="shared" si="2"/>
        <v>698200.89999999991</v>
      </c>
    </row>
    <row r="12" spans="1:9" x14ac:dyDescent="0.45">
      <c r="A12" s="1" t="s">
        <v>30</v>
      </c>
      <c r="B12" s="2" t="s">
        <v>25</v>
      </c>
      <c r="C12" s="3">
        <v>44935</v>
      </c>
      <c r="D12" s="2" t="s">
        <v>10</v>
      </c>
      <c r="E12" s="2" t="s">
        <v>14</v>
      </c>
      <c r="F12" s="4">
        <v>2988007</v>
      </c>
      <c r="G12" s="4">
        <f t="shared" si="0"/>
        <v>448201.05</v>
      </c>
      <c r="H12" s="4">
        <f t="shared" si="1"/>
        <v>250000</v>
      </c>
      <c r="I12" s="4">
        <f t="shared" si="2"/>
        <v>698201.05</v>
      </c>
    </row>
    <row r="13" spans="1:9" x14ac:dyDescent="0.45">
      <c r="A13" s="1" t="s">
        <v>31</v>
      </c>
      <c r="B13" s="2" t="s">
        <v>26</v>
      </c>
      <c r="C13" s="3">
        <v>44308</v>
      </c>
      <c r="D13" s="2" t="s">
        <v>13</v>
      </c>
      <c r="E13" s="2" t="s">
        <v>17</v>
      </c>
      <c r="F13" s="4">
        <v>2988008</v>
      </c>
      <c r="G13" s="4">
        <f t="shared" si="0"/>
        <v>1494004</v>
      </c>
      <c r="H13" s="4">
        <f t="shared" si="1"/>
        <v>500000</v>
      </c>
      <c r="I13" s="4">
        <f t="shared" si="2"/>
        <v>1994004</v>
      </c>
    </row>
    <row r="14" spans="1:9" x14ac:dyDescent="0.45">
      <c r="A14" s="1" t="s">
        <v>31</v>
      </c>
      <c r="B14" s="2" t="s">
        <v>36</v>
      </c>
      <c r="C14" s="3">
        <v>43954</v>
      </c>
      <c r="D14" s="2" t="s">
        <v>16</v>
      </c>
      <c r="E14" s="2" t="s">
        <v>17</v>
      </c>
      <c r="F14" s="4">
        <v>2988009</v>
      </c>
      <c r="G14" s="4">
        <f t="shared" si="0"/>
        <v>747002.25</v>
      </c>
      <c r="H14" s="4">
        <f t="shared" si="1"/>
        <v>400000</v>
      </c>
      <c r="I14" s="4">
        <f t="shared" si="2"/>
        <v>1147002.25</v>
      </c>
    </row>
    <row r="15" spans="1:9" x14ac:dyDescent="0.45">
      <c r="A15" s="1" t="s">
        <v>32</v>
      </c>
      <c r="B15" s="2" t="s">
        <v>37</v>
      </c>
      <c r="C15" s="3">
        <v>42510</v>
      </c>
      <c r="D15" s="2" t="s">
        <v>13</v>
      </c>
      <c r="E15" s="2" t="s">
        <v>19</v>
      </c>
      <c r="F15" s="4">
        <v>2988010</v>
      </c>
      <c r="G15" s="4">
        <f t="shared" si="0"/>
        <v>1494005</v>
      </c>
      <c r="H15" s="4">
        <f t="shared" si="1"/>
        <v>500000</v>
      </c>
      <c r="I15" s="4">
        <f t="shared" si="2"/>
        <v>1994005</v>
      </c>
    </row>
    <row r="16" spans="1:9" x14ac:dyDescent="0.45">
      <c r="A16" s="1" t="s">
        <v>38</v>
      </c>
      <c r="B16" s="2" t="s">
        <v>39</v>
      </c>
      <c r="C16" s="3">
        <v>43207</v>
      </c>
      <c r="D16" s="2" t="s">
        <v>16</v>
      </c>
      <c r="E16" s="2" t="s">
        <v>21</v>
      </c>
      <c r="F16" s="4">
        <v>2988011</v>
      </c>
      <c r="G16" s="4">
        <f t="shared" si="0"/>
        <v>747002.75</v>
      </c>
      <c r="H16" s="4">
        <f t="shared" si="1"/>
        <v>400000</v>
      </c>
      <c r="I16" s="4">
        <f t="shared" si="2"/>
        <v>1147002.75</v>
      </c>
    </row>
    <row r="17" spans="1:9" x14ac:dyDescent="0.45">
      <c r="A17" s="1" t="s">
        <v>40</v>
      </c>
      <c r="B17" s="2" t="s">
        <v>41</v>
      </c>
      <c r="C17" s="3">
        <v>44824</v>
      </c>
      <c r="D17" s="2" t="s">
        <v>13</v>
      </c>
      <c r="E17" s="2" t="s">
        <v>14</v>
      </c>
      <c r="F17" s="4">
        <v>2988012</v>
      </c>
      <c r="G17" s="4">
        <f t="shared" si="0"/>
        <v>1494006</v>
      </c>
      <c r="H17" s="4">
        <f t="shared" si="1"/>
        <v>500000</v>
      </c>
      <c r="I17" s="4">
        <f t="shared" si="2"/>
        <v>1994006</v>
      </c>
    </row>
    <row r="18" spans="1:9" x14ac:dyDescent="0.45">
      <c r="A18" s="1" t="s">
        <v>42</v>
      </c>
      <c r="B18" s="2" t="s">
        <v>43</v>
      </c>
      <c r="C18" s="3">
        <v>44320</v>
      </c>
      <c r="D18" s="2" t="s">
        <v>13</v>
      </c>
      <c r="E18" s="2" t="s">
        <v>24</v>
      </c>
      <c r="F18" s="4">
        <v>2988013</v>
      </c>
      <c r="G18" s="4">
        <f t="shared" si="0"/>
        <v>1494006.5</v>
      </c>
      <c r="H18" s="4">
        <f t="shared" si="1"/>
        <v>500000</v>
      </c>
      <c r="I18" s="4">
        <f t="shared" si="2"/>
        <v>1994006.5</v>
      </c>
    </row>
  </sheetData>
  <mergeCells count="1">
    <mergeCell ref="B2:I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87E15-CA10-427C-AAB7-210E3392F034}">
  <sheetPr codeName="Sheet3"/>
  <dimension ref="A1:I18"/>
  <sheetViews>
    <sheetView workbookViewId="0">
      <selection activeCell="E16" sqref="E16"/>
    </sheetView>
  </sheetViews>
  <sheetFormatPr defaultRowHeight="17" x14ac:dyDescent="0.45"/>
  <cols>
    <col min="1" max="1" width="15.33203125" customWidth="1"/>
    <col min="4" max="4" width="11.83203125" bestFit="1" customWidth="1"/>
    <col min="5" max="5" width="10.83203125" bestFit="1" customWidth="1"/>
    <col min="6" max="7" width="11.83203125" bestFit="1" customWidth="1"/>
    <col min="8" max="8" width="11.58203125" customWidth="1"/>
    <col min="9" max="9" width="13.5" bestFit="1" customWidth="1"/>
  </cols>
  <sheetData>
    <row r="1" spans="1:9" ht="21" x14ac:dyDescent="0.45">
      <c r="A1" s="42" t="s">
        <v>44</v>
      </c>
      <c r="B1" s="42"/>
      <c r="C1" s="42"/>
      <c r="D1" s="42"/>
      <c r="E1" s="42"/>
      <c r="F1" s="42"/>
      <c r="G1" s="42"/>
      <c r="H1" s="42"/>
      <c r="I1" s="42"/>
    </row>
    <row r="2" spans="1:9" ht="17.5" thickBot="1" x14ac:dyDescent="0.5"/>
    <row r="3" spans="1:9" ht="17.5" thickBot="1" x14ac:dyDescent="0.5">
      <c r="A3" s="5" t="s">
        <v>1</v>
      </c>
      <c r="B3" s="5" t="s">
        <v>45</v>
      </c>
      <c r="C3" s="5" t="s">
        <v>46</v>
      </c>
      <c r="D3" s="5" t="s">
        <v>47</v>
      </c>
      <c r="E3" s="6" t="s">
        <v>48</v>
      </c>
      <c r="F3" s="6" t="s">
        <v>49</v>
      </c>
      <c r="G3" s="6" t="s">
        <v>50</v>
      </c>
      <c r="H3" s="6" t="s">
        <v>51</v>
      </c>
      <c r="I3" s="6" t="s">
        <v>52</v>
      </c>
    </row>
    <row r="4" spans="1:9" ht="17.5" thickTop="1" x14ac:dyDescent="0.45">
      <c r="A4" s="7" t="s">
        <v>53</v>
      </c>
      <c r="B4" s="7" t="s">
        <v>54</v>
      </c>
      <c r="C4" s="7" t="s">
        <v>55</v>
      </c>
      <c r="D4" s="7" t="str">
        <f t="shared" ref="D4:D12" si="0">IF(LEFT(A4,1)="P","부장",IF(LEFT(A4,1)="K","과장","대리"))</f>
        <v>부장</v>
      </c>
      <c r="E4">
        <v>15</v>
      </c>
      <c r="F4" s="8">
        <v>1450000</v>
      </c>
      <c r="G4" s="9">
        <v>0.1</v>
      </c>
      <c r="H4" s="8">
        <v>290000</v>
      </c>
      <c r="I4" s="10">
        <v>1740000</v>
      </c>
    </row>
    <row r="5" spans="1:9" x14ac:dyDescent="0.45">
      <c r="A5" s="7" t="s">
        <v>56</v>
      </c>
      <c r="B5" s="7" t="s">
        <v>57</v>
      </c>
      <c r="C5" s="7" t="s">
        <v>58</v>
      </c>
      <c r="D5" s="7" t="str">
        <f t="shared" si="0"/>
        <v>과장</v>
      </c>
      <c r="E5">
        <v>7</v>
      </c>
      <c r="F5" s="8">
        <v>1350000</v>
      </c>
      <c r="G5" s="9">
        <v>0.05</v>
      </c>
      <c r="H5" s="8">
        <v>202500</v>
      </c>
      <c r="I5" s="10">
        <v>1552500</v>
      </c>
    </row>
    <row r="6" spans="1:9" x14ac:dyDescent="0.45">
      <c r="A6" s="7" t="s">
        <v>59</v>
      </c>
      <c r="B6" s="7" t="s">
        <v>60</v>
      </c>
      <c r="C6" s="7" t="s">
        <v>61</v>
      </c>
      <c r="D6" s="7" t="str">
        <f t="shared" si="0"/>
        <v>대리</v>
      </c>
      <c r="E6">
        <v>3</v>
      </c>
      <c r="F6" s="8">
        <v>1050000</v>
      </c>
      <c r="G6" s="9">
        <v>0.03</v>
      </c>
      <c r="H6" s="8">
        <v>136500</v>
      </c>
      <c r="I6" s="10">
        <v>1186500</v>
      </c>
    </row>
    <row r="7" spans="1:9" x14ac:dyDescent="0.45">
      <c r="A7" s="7" t="s">
        <v>62</v>
      </c>
      <c r="B7" s="7" t="s">
        <v>63</v>
      </c>
      <c r="C7" s="7" t="s">
        <v>55</v>
      </c>
      <c r="D7" s="7" t="str">
        <f t="shared" si="0"/>
        <v>과장</v>
      </c>
      <c r="E7">
        <v>8</v>
      </c>
      <c r="F7" s="8">
        <v>1300000</v>
      </c>
      <c r="G7" s="9">
        <v>0.05</v>
      </c>
      <c r="H7" s="8">
        <v>195000</v>
      </c>
      <c r="I7" s="10">
        <v>1495000</v>
      </c>
    </row>
    <row r="8" spans="1:9" x14ac:dyDescent="0.45">
      <c r="A8" s="7" t="s">
        <v>64</v>
      </c>
      <c r="B8" s="7" t="s">
        <v>65</v>
      </c>
      <c r="C8" s="7" t="s">
        <v>58</v>
      </c>
      <c r="D8" s="7" t="str">
        <f t="shared" si="0"/>
        <v>대리</v>
      </c>
      <c r="E8">
        <v>5</v>
      </c>
      <c r="F8" s="8">
        <v>1150000</v>
      </c>
      <c r="G8" s="9">
        <v>0.05</v>
      </c>
      <c r="H8" s="8">
        <v>172500</v>
      </c>
      <c r="I8" s="10">
        <v>1322500</v>
      </c>
    </row>
    <row r="9" spans="1:9" x14ac:dyDescent="0.45">
      <c r="A9" s="7" t="s">
        <v>66</v>
      </c>
      <c r="B9" s="7" t="s">
        <v>67</v>
      </c>
      <c r="C9" s="7" t="s">
        <v>61</v>
      </c>
      <c r="D9" s="7" t="str">
        <f t="shared" si="0"/>
        <v>부장</v>
      </c>
      <c r="E9">
        <v>10</v>
      </c>
      <c r="F9" s="8">
        <v>1450000</v>
      </c>
      <c r="G9" s="9">
        <v>7.0000000000000007E-2</v>
      </c>
      <c r="H9" s="8">
        <v>246500</v>
      </c>
      <c r="I9" s="10">
        <v>1696500</v>
      </c>
    </row>
    <row r="10" spans="1:9" x14ac:dyDescent="0.45">
      <c r="A10" s="7" t="s">
        <v>68</v>
      </c>
      <c r="B10" s="7" t="s">
        <v>69</v>
      </c>
      <c r="C10" s="7" t="s">
        <v>55</v>
      </c>
      <c r="D10" s="7" t="str">
        <f t="shared" si="0"/>
        <v>대리</v>
      </c>
      <c r="E10">
        <v>6</v>
      </c>
      <c r="F10" s="8">
        <v>1200000</v>
      </c>
      <c r="G10" s="9">
        <v>0.05</v>
      </c>
      <c r="H10" s="8">
        <v>180000</v>
      </c>
      <c r="I10" s="10">
        <v>1380000</v>
      </c>
    </row>
    <row r="11" spans="1:9" x14ac:dyDescent="0.45">
      <c r="A11" s="7" t="s">
        <v>70</v>
      </c>
      <c r="B11" s="7" t="s">
        <v>71</v>
      </c>
      <c r="C11" s="7" t="s">
        <v>58</v>
      </c>
      <c r="D11" s="7" t="str">
        <f t="shared" si="0"/>
        <v>부장</v>
      </c>
      <c r="E11">
        <v>13</v>
      </c>
      <c r="F11" s="8">
        <v>1550000</v>
      </c>
      <c r="G11" s="9">
        <v>7.0000000000000007E-2</v>
      </c>
      <c r="H11" s="8">
        <v>263500</v>
      </c>
      <c r="I11" s="10">
        <v>1813500</v>
      </c>
    </row>
    <row r="12" spans="1:9" x14ac:dyDescent="0.45">
      <c r="A12" s="7" t="s">
        <v>72</v>
      </c>
      <c r="B12" s="7" t="s">
        <v>73</v>
      </c>
      <c r="C12" s="7" t="s">
        <v>61</v>
      </c>
      <c r="D12" s="7" t="str">
        <f t="shared" si="0"/>
        <v>과장</v>
      </c>
      <c r="E12">
        <v>7</v>
      </c>
      <c r="F12" s="8">
        <v>1350000</v>
      </c>
      <c r="G12" s="9">
        <v>0.05</v>
      </c>
      <c r="H12" s="8">
        <v>202500</v>
      </c>
      <c r="I12" s="10">
        <v>1552500</v>
      </c>
    </row>
    <row r="13" spans="1:9" ht="17.5" thickBot="1" x14ac:dyDescent="0.5">
      <c r="A13" s="43" t="s">
        <v>74</v>
      </c>
      <c r="B13" s="43"/>
      <c r="C13" s="43"/>
      <c r="D13" s="43"/>
      <c r="E13" s="43"/>
      <c r="F13" s="11">
        <f>SUM(F4:F12)</f>
        <v>11850000</v>
      </c>
      <c r="G13" s="12"/>
      <c r="H13" s="11">
        <f>SUM(H4:H12)</f>
        <v>1889000</v>
      </c>
      <c r="I13" s="13">
        <f>SUM(I4:I12)</f>
        <v>13739000</v>
      </c>
    </row>
    <row r="14" spans="1:9" x14ac:dyDescent="0.45">
      <c r="A14" t="s">
        <v>75</v>
      </c>
      <c r="C14" s="9">
        <v>0.1</v>
      </c>
    </row>
    <row r="16" spans="1:9" ht="17.5" thickBot="1" x14ac:dyDescent="0.5">
      <c r="A16" t="s">
        <v>76</v>
      </c>
    </row>
    <row r="17" spans="1:5" x14ac:dyDescent="0.45">
      <c r="A17" s="14" t="s">
        <v>48</v>
      </c>
      <c r="B17" s="14">
        <v>1</v>
      </c>
      <c r="C17" s="14">
        <v>5</v>
      </c>
      <c r="D17" s="14">
        <v>10</v>
      </c>
      <c r="E17" s="14">
        <v>15</v>
      </c>
    </row>
    <row r="18" spans="1:5" ht="17.5" thickBot="1" x14ac:dyDescent="0.5">
      <c r="A18" s="15" t="s">
        <v>50</v>
      </c>
      <c r="B18" s="16">
        <v>0.03</v>
      </c>
      <c r="C18" s="16">
        <v>0.05</v>
      </c>
      <c r="D18" s="16">
        <v>7.0000000000000007E-2</v>
      </c>
      <c r="E18" s="16">
        <v>0.1</v>
      </c>
    </row>
  </sheetData>
  <mergeCells count="2">
    <mergeCell ref="A1:I1"/>
    <mergeCell ref="A13:E1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C6C6-7AE8-40C6-8B06-003B8DD8F35A}">
  <sheetPr codeName="Sheet4"/>
  <dimension ref="A1:M36"/>
  <sheetViews>
    <sheetView workbookViewId="0">
      <selection activeCell="M28" sqref="M28"/>
    </sheetView>
  </sheetViews>
  <sheetFormatPr defaultRowHeight="17" x14ac:dyDescent="0.45"/>
  <cols>
    <col min="1" max="1" width="11.58203125" customWidth="1"/>
    <col min="3" max="3" width="8.33203125" bestFit="1" customWidth="1"/>
    <col min="4" max="4" width="11" bestFit="1" customWidth="1"/>
    <col min="5" max="5" width="10.83203125" bestFit="1" customWidth="1"/>
    <col min="7" max="7" width="12.33203125" customWidth="1"/>
    <col min="8" max="8" width="2" customWidth="1"/>
    <col min="10" max="10" width="10.83203125" bestFit="1" customWidth="1"/>
    <col min="11" max="12" width="12.58203125" customWidth="1"/>
    <col min="13" max="13" width="9" customWidth="1"/>
  </cols>
  <sheetData>
    <row r="1" spans="1:10" x14ac:dyDescent="0.45">
      <c r="A1" t="s">
        <v>77</v>
      </c>
    </row>
    <row r="2" spans="1:10" x14ac:dyDescent="0.45">
      <c r="A2" s="1" t="s">
        <v>78</v>
      </c>
      <c r="B2" s="1" t="s">
        <v>79</v>
      </c>
      <c r="C2" s="1" t="s">
        <v>80</v>
      </c>
      <c r="D2" s="1" t="s">
        <v>81</v>
      </c>
      <c r="E2" s="17" t="s">
        <v>82</v>
      </c>
    </row>
    <row r="3" spans="1:10" x14ac:dyDescent="0.45">
      <c r="A3" s="18" t="s">
        <v>83</v>
      </c>
      <c r="B3" s="18">
        <v>15</v>
      </c>
      <c r="C3" s="19">
        <v>1575</v>
      </c>
      <c r="D3" s="19">
        <v>23625</v>
      </c>
      <c r="E3" s="1"/>
    </row>
    <row r="4" spans="1:10" x14ac:dyDescent="0.45">
      <c r="A4" s="18" t="s">
        <v>84</v>
      </c>
      <c r="B4" s="18">
        <v>20</v>
      </c>
      <c r="C4" s="19">
        <v>3287</v>
      </c>
      <c r="D4" s="19">
        <v>65740</v>
      </c>
      <c r="E4" s="1"/>
    </row>
    <row r="5" spans="1:10" x14ac:dyDescent="0.45">
      <c r="A5" s="18" t="s">
        <v>85</v>
      </c>
      <c r="B5" s="18">
        <v>13</v>
      </c>
      <c r="C5" s="19">
        <v>1795</v>
      </c>
      <c r="D5" s="19">
        <v>23335</v>
      </c>
      <c r="E5" s="1"/>
    </row>
    <row r="6" spans="1:10" x14ac:dyDescent="0.45">
      <c r="A6" s="18" t="s">
        <v>84</v>
      </c>
      <c r="B6" s="18">
        <v>18</v>
      </c>
      <c r="C6" s="19">
        <v>3687</v>
      </c>
      <c r="D6" s="19">
        <v>66366</v>
      </c>
      <c r="E6" s="1"/>
    </row>
    <row r="7" spans="1:10" x14ac:dyDescent="0.45">
      <c r="A7" s="18" t="s">
        <v>83</v>
      </c>
      <c r="B7" s="18">
        <v>11</v>
      </c>
      <c r="C7" s="19">
        <v>2874</v>
      </c>
      <c r="D7" s="19">
        <v>31614</v>
      </c>
      <c r="E7" s="1"/>
    </row>
    <row r="8" spans="1:10" x14ac:dyDescent="0.45">
      <c r="A8" s="18" t="s">
        <v>83</v>
      </c>
      <c r="B8" s="18">
        <v>35</v>
      </c>
      <c r="C8" s="19">
        <v>12959</v>
      </c>
      <c r="D8" s="19">
        <v>194385</v>
      </c>
      <c r="E8" s="1"/>
    </row>
    <row r="10" spans="1:10" x14ac:dyDescent="0.45">
      <c r="A10" t="s">
        <v>86</v>
      </c>
    </row>
    <row r="11" spans="1:10" x14ac:dyDescent="0.45">
      <c r="A11" s="1" t="s">
        <v>87</v>
      </c>
      <c r="B11" s="1" t="s">
        <v>88</v>
      </c>
      <c r="C11" s="1" t="s">
        <v>89</v>
      </c>
      <c r="D11" s="17" t="s">
        <v>90</v>
      </c>
    </row>
    <row r="12" spans="1:10" x14ac:dyDescent="0.45">
      <c r="A12" s="1" t="s">
        <v>91</v>
      </c>
      <c r="B12" s="18">
        <v>670</v>
      </c>
      <c r="C12" s="18">
        <v>220</v>
      </c>
      <c r="D12" s="1"/>
      <c r="F12" t="s">
        <v>92</v>
      </c>
      <c r="I12" t="s">
        <v>93</v>
      </c>
    </row>
    <row r="13" spans="1:10" x14ac:dyDescent="0.45">
      <c r="A13" s="1" t="s">
        <v>94</v>
      </c>
      <c r="B13" s="18">
        <v>720</v>
      </c>
      <c r="C13" s="18">
        <v>150</v>
      </c>
      <c r="D13" s="1"/>
      <c r="F13" s="1" t="s">
        <v>88</v>
      </c>
      <c r="G13" s="1" t="s">
        <v>95</v>
      </c>
      <c r="I13" s="1" t="s">
        <v>89</v>
      </c>
      <c r="J13" s="1" t="s">
        <v>95</v>
      </c>
    </row>
    <row r="14" spans="1:10" x14ac:dyDescent="0.45">
      <c r="A14" s="1" t="s">
        <v>96</v>
      </c>
      <c r="B14" s="18">
        <v>870</v>
      </c>
      <c r="C14" s="18">
        <v>280</v>
      </c>
      <c r="D14" s="1"/>
      <c r="F14" s="18">
        <v>400</v>
      </c>
      <c r="G14" s="18">
        <v>1</v>
      </c>
      <c r="I14" s="18">
        <v>50</v>
      </c>
      <c r="J14" s="18">
        <v>1</v>
      </c>
    </row>
    <row r="15" spans="1:10" x14ac:dyDescent="0.45">
      <c r="A15" s="1" t="s">
        <v>97</v>
      </c>
      <c r="B15" s="18">
        <v>570</v>
      </c>
      <c r="C15" s="18">
        <v>100</v>
      </c>
      <c r="D15" s="1"/>
      <c r="F15" s="18">
        <v>600</v>
      </c>
      <c r="G15" s="18">
        <v>5</v>
      </c>
      <c r="I15" s="18">
        <v>100</v>
      </c>
      <c r="J15" s="18">
        <v>5</v>
      </c>
    </row>
    <row r="16" spans="1:10" x14ac:dyDescent="0.45">
      <c r="A16" s="1" t="s">
        <v>98</v>
      </c>
      <c r="B16" s="18">
        <v>890</v>
      </c>
      <c r="C16" s="18">
        <v>180</v>
      </c>
      <c r="D16" s="1"/>
      <c r="F16" s="18">
        <v>800</v>
      </c>
      <c r="G16" s="18">
        <v>10</v>
      </c>
      <c r="I16" s="18">
        <v>150</v>
      </c>
      <c r="J16" s="18">
        <v>10</v>
      </c>
    </row>
    <row r="17" spans="1:13" x14ac:dyDescent="0.45">
      <c r="A17" s="1" t="s">
        <v>99</v>
      </c>
      <c r="B17" s="18">
        <v>800</v>
      </c>
      <c r="C17" s="18">
        <v>270</v>
      </c>
      <c r="D17" s="1"/>
      <c r="F17" s="18">
        <v>900</v>
      </c>
      <c r="G17" s="18">
        <v>15</v>
      </c>
      <c r="I17" s="18">
        <v>200</v>
      </c>
      <c r="J17" s="18">
        <v>15</v>
      </c>
    </row>
    <row r="18" spans="1:13" x14ac:dyDescent="0.45">
      <c r="A18" s="1" t="s">
        <v>100</v>
      </c>
      <c r="B18" s="18">
        <v>700</v>
      </c>
      <c r="C18" s="18">
        <v>140</v>
      </c>
      <c r="D18" s="1"/>
      <c r="F18" s="18">
        <v>999</v>
      </c>
      <c r="G18" s="18">
        <v>20</v>
      </c>
      <c r="I18" s="18">
        <v>300</v>
      </c>
      <c r="J18" s="18">
        <v>20</v>
      </c>
    </row>
    <row r="20" spans="1:13" x14ac:dyDescent="0.45">
      <c r="A20" t="s">
        <v>101</v>
      </c>
      <c r="I20" t="s">
        <v>102</v>
      </c>
    </row>
    <row r="21" spans="1:13" x14ac:dyDescent="0.45">
      <c r="A21" s="1" t="s">
        <v>45</v>
      </c>
      <c r="B21" s="1" t="s">
        <v>46</v>
      </c>
      <c r="C21" s="1" t="s">
        <v>47</v>
      </c>
      <c r="D21" s="1" t="s">
        <v>48</v>
      </c>
      <c r="E21" s="1" t="s">
        <v>49</v>
      </c>
      <c r="F21" s="1" t="s">
        <v>50</v>
      </c>
      <c r="G21" s="17" t="s">
        <v>82</v>
      </c>
      <c r="I21" s="44" t="s">
        <v>103</v>
      </c>
      <c r="J21" s="1" t="s">
        <v>47</v>
      </c>
      <c r="K21" s="1"/>
      <c r="L21" s="1"/>
    </row>
    <row r="22" spans="1:13" x14ac:dyDescent="0.45">
      <c r="A22" s="1" t="s">
        <v>54</v>
      </c>
      <c r="B22" s="1" t="s">
        <v>104</v>
      </c>
      <c r="C22" s="1" t="s">
        <v>105</v>
      </c>
      <c r="D22" s="18">
        <v>15</v>
      </c>
      <c r="E22" s="19">
        <v>1400000</v>
      </c>
      <c r="F22" s="20">
        <v>0.1</v>
      </c>
      <c r="G22" s="19"/>
      <c r="I22" s="45"/>
      <c r="J22" s="17" t="s">
        <v>105</v>
      </c>
      <c r="K22" s="17" t="s">
        <v>106</v>
      </c>
      <c r="L22" s="17" t="s">
        <v>16</v>
      </c>
    </row>
    <row r="23" spans="1:13" x14ac:dyDescent="0.45">
      <c r="A23" s="1" t="s">
        <v>57</v>
      </c>
      <c r="B23" s="1" t="s">
        <v>107</v>
      </c>
      <c r="C23" s="1" t="s">
        <v>106</v>
      </c>
      <c r="D23" s="18">
        <v>7</v>
      </c>
      <c r="E23" s="19">
        <v>900000</v>
      </c>
      <c r="F23" s="20">
        <v>0.08</v>
      </c>
      <c r="G23" s="19"/>
      <c r="I23" s="1" t="s">
        <v>104</v>
      </c>
      <c r="J23" s="19"/>
      <c r="K23" s="19"/>
      <c r="L23" s="19"/>
    </row>
    <row r="24" spans="1:13" x14ac:dyDescent="0.45">
      <c r="A24" s="1" t="s">
        <v>60</v>
      </c>
      <c r="B24" s="1" t="s">
        <v>108</v>
      </c>
      <c r="C24" s="1" t="s">
        <v>16</v>
      </c>
      <c r="D24" s="18">
        <v>3</v>
      </c>
      <c r="E24" s="19">
        <v>650000</v>
      </c>
      <c r="F24" s="20">
        <v>0.06</v>
      </c>
      <c r="G24" s="19"/>
      <c r="I24" s="1" t="s">
        <v>107</v>
      </c>
      <c r="J24" s="19"/>
      <c r="K24" s="19"/>
      <c r="L24" s="19"/>
    </row>
    <row r="25" spans="1:13" x14ac:dyDescent="0.45">
      <c r="A25" s="1" t="s">
        <v>63</v>
      </c>
      <c r="B25" s="1" t="s">
        <v>104</v>
      </c>
      <c r="C25" s="1" t="s">
        <v>106</v>
      </c>
      <c r="D25" s="18">
        <v>8</v>
      </c>
      <c r="E25" s="19">
        <v>920000</v>
      </c>
      <c r="F25" s="20">
        <v>0.02</v>
      </c>
      <c r="G25" s="19"/>
      <c r="I25" s="1" t="s">
        <v>108</v>
      </c>
      <c r="J25" s="19"/>
      <c r="K25" s="19"/>
      <c r="L25" s="19"/>
    </row>
    <row r="26" spans="1:13" x14ac:dyDescent="0.45">
      <c r="A26" s="1" t="s">
        <v>65</v>
      </c>
      <c r="B26" s="1" t="s">
        <v>107</v>
      </c>
      <c r="C26" s="1" t="s">
        <v>16</v>
      </c>
      <c r="D26" s="18">
        <v>5</v>
      </c>
      <c r="E26" s="19">
        <v>750000</v>
      </c>
      <c r="F26" s="20">
        <v>0.04</v>
      </c>
      <c r="G26" s="19"/>
    </row>
    <row r="27" spans="1:13" x14ac:dyDescent="0.45">
      <c r="A27" s="1" t="s">
        <v>67</v>
      </c>
      <c r="B27" s="1" t="s">
        <v>108</v>
      </c>
      <c r="C27" s="1" t="s">
        <v>105</v>
      </c>
      <c r="D27" s="18">
        <v>12</v>
      </c>
      <c r="E27" s="19">
        <v>1100000</v>
      </c>
      <c r="F27" s="20">
        <v>0.12</v>
      </c>
      <c r="G27" s="19"/>
    </row>
    <row r="28" spans="1:13" x14ac:dyDescent="0.45">
      <c r="A28" s="1" t="s">
        <v>69</v>
      </c>
      <c r="B28" s="1" t="s">
        <v>104</v>
      </c>
      <c r="C28" s="1" t="s">
        <v>16</v>
      </c>
      <c r="D28" s="18">
        <v>4</v>
      </c>
      <c r="E28" s="19">
        <v>700000</v>
      </c>
      <c r="F28" s="20">
        <v>7.0000000000000007E-2</v>
      </c>
      <c r="G28" s="19"/>
      <c r="I28" s="17"/>
      <c r="J28" s="21"/>
      <c r="K28" s="21" t="s">
        <v>109</v>
      </c>
      <c r="L28" s="21"/>
      <c r="M28" s="21"/>
    </row>
    <row r="29" spans="1:13" x14ac:dyDescent="0.45">
      <c r="A29" s="1" t="s">
        <v>71</v>
      </c>
      <c r="B29" s="1" t="s">
        <v>107</v>
      </c>
      <c r="C29" s="1" t="s">
        <v>105</v>
      </c>
      <c r="D29" s="18">
        <v>11</v>
      </c>
      <c r="E29" s="19">
        <v>1000000</v>
      </c>
      <c r="F29" s="20">
        <v>0.08</v>
      </c>
      <c r="G29" s="19"/>
      <c r="I29" s="17"/>
      <c r="J29" s="21"/>
      <c r="K29" s="46"/>
      <c r="L29" s="46"/>
      <c r="M29" s="46"/>
    </row>
    <row r="30" spans="1:13" x14ac:dyDescent="0.45">
      <c r="A30" s="1" t="s">
        <v>73</v>
      </c>
      <c r="B30" s="1" t="s">
        <v>108</v>
      </c>
      <c r="C30" s="1" t="s">
        <v>106</v>
      </c>
      <c r="D30" s="18">
        <v>7</v>
      </c>
      <c r="E30" s="19">
        <v>900000</v>
      </c>
      <c r="F30" s="20">
        <v>0.04</v>
      </c>
      <c r="G30" s="19"/>
    </row>
    <row r="31" spans="1:13" x14ac:dyDescent="0.45">
      <c r="A31" s="1" t="s">
        <v>110</v>
      </c>
      <c r="B31" s="1" t="s">
        <v>104</v>
      </c>
      <c r="C31" s="1" t="s">
        <v>105</v>
      </c>
      <c r="D31" s="18">
        <v>10</v>
      </c>
      <c r="E31" s="19">
        <v>950000</v>
      </c>
      <c r="F31" s="20">
        <v>0.1</v>
      </c>
      <c r="G31" s="19"/>
      <c r="I31" t="s">
        <v>140</v>
      </c>
    </row>
    <row r="32" spans="1:13" x14ac:dyDescent="0.45">
      <c r="A32" s="1" t="s">
        <v>111</v>
      </c>
      <c r="B32" s="1" t="s">
        <v>108</v>
      </c>
      <c r="C32" s="1" t="s">
        <v>105</v>
      </c>
      <c r="D32" s="18">
        <v>8</v>
      </c>
      <c r="E32" s="19">
        <v>920000</v>
      </c>
      <c r="F32" s="20">
        <v>7.0000000000000007E-2</v>
      </c>
      <c r="G32" s="19"/>
      <c r="I32" s="17" t="s">
        <v>141</v>
      </c>
      <c r="J32" s="17" t="s">
        <v>142</v>
      </c>
    </row>
    <row r="33" spans="1:10" x14ac:dyDescent="0.45">
      <c r="A33" s="1" t="s">
        <v>112</v>
      </c>
      <c r="B33" s="1" t="s">
        <v>107</v>
      </c>
      <c r="C33" s="1" t="s">
        <v>106</v>
      </c>
      <c r="D33" s="18">
        <v>6</v>
      </c>
      <c r="E33" s="19">
        <v>880000</v>
      </c>
      <c r="F33" s="20">
        <v>0.11</v>
      </c>
      <c r="G33" s="19"/>
      <c r="I33" s="1"/>
      <c r="J33" s="1"/>
    </row>
    <row r="34" spans="1:10" x14ac:dyDescent="0.45">
      <c r="A34" s="1" t="s">
        <v>113</v>
      </c>
      <c r="B34" s="1" t="s">
        <v>107</v>
      </c>
      <c r="C34" s="1" t="s">
        <v>16</v>
      </c>
      <c r="D34" s="18">
        <v>4</v>
      </c>
      <c r="E34" s="19">
        <v>700000</v>
      </c>
      <c r="F34" s="20">
        <v>0.08</v>
      </c>
      <c r="G34" s="19"/>
    </row>
    <row r="35" spans="1:10" x14ac:dyDescent="0.45">
      <c r="A35" s="1" t="s">
        <v>114</v>
      </c>
      <c r="B35" s="1" t="s">
        <v>104</v>
      </c>
      <c r="C35" s="1" t="s">
        <v>106</v>
      </c>
      <c r="D35" s="18">
        <v>9</v>
      </c>
      <c r="E35" s="19">
        <v>940000</v>
      </c>
      <c r="F35" s="20">
        <v>0.09</v>
      </c>
      <c r="G35" s="19"/>
    </row>
    <row r="36" spans="1:10" x14ac:dyDescent="0.45">
      <c r="A36" s="1" t="s">
        <v>115</v>
      </c>
      <c r="B36" s="1" t="s">
        <v>108</v>
      </c>
      <c r="C36" s="1" t="s">
        <v>16</v>
      </c>
      <c r="D36" s="18">
        <v>3</v>
      </c>
      <c r="E36" s="19">
        <v>650000</v>
      </c>
      <c r="F36" s="20">
        <v>0.1</v>
      </c>
      <c r="G36" s="19"/>
    </row>
  </sheetData>
  <mergeCells count="2">
    <mergeCell ref="I21:I22"/>
    <mergeCell ref="K29:M2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0A75-8F1C-4C98-8DCA-5DEBA969CF6E}">
  <sheetPr codeName="Sheet5"/>
  <dimension ref="A1"/>
  <sheetViews>
    <sheetView workbookViewId="0"/>
  </sheetViews>
  <sheetFormatPr defaultRowHeight="17" x14ac:dyDescent="0.4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25BC9-0C34-4CFB-B1CC-0BC57DB0EE5A}">
  <sheetPr codeName="Sheet10"/>
  <dimension ref="A2:I24"/>
  <sheetViews>
    <sheetView tabSelected="1" workbookViewId="0">
      <selection activeCell="K10" sqref="K10"/>
    </sheetView>
  </sheetViews>
  <sheetFormatPr defaultRowHeight="17" outlineLevelRow="3" x14ac:dyDescent="0.45"/>
  <cols>
    <col min="3" max="3" width="13" bestFit="1" customWidth="1"/>
    <col min="4" max="4" width="9.83203125" bestFit="1" customWidth="1"/>
    <col min="5" max="9" width="7.25" customWidth="1"/>
  </cols>
  <sheetData>
    <row r="2" spans="1:9" x14ac:dyDescent="0.45">
      <c r="A2" t="s">
        <v>116</v>
      </c>
    </row>
    <row r="3" spans="1:9" x14ac:dyDescent="0.45">
      <c r="A3" t="s">
        <v>143</v>
      </c>
      <c r="B3" t="s">
        <v>87</v>
      </c>
      <c r="C3" t="s">
        <v>144</v>
      </c>
      <c r="D3" t="s">
        <v>145</v>
      </c>
      <c r="E3" t="s">
        <v>146</v>
      </c>
      <c r="F3" t="s">
        <v>147</v>
      </c>
      <c r="G3" t="s">
        <v>148</v>
      </c>
      <c r="H3" t="s">
        <v>149</v>
      </c>
      <c r="I3" t="s">
        <v>150</v>
      </c>
    </row>
    <row r="4" spans="1:9" outlineLevel="3" x14ac:dyDescent="0.45">
      <c r="A4" t="s">
        <v>161</v>
      </c>
      <c r="B4" t="s">
        <v>162</v>
      </c>
      <c r="C4" t="s">
        <v>163</v>
      </c>
      <c r="D4" t="s">
        <v>154</v>
      </c>
      <c r="E4" s="40">
        <v>20</v>
      </c>
      <c r="F4" s="40">
        <v>35</v>
      </c>
      <c r="G4" s="40">
        <v>9</v>
      </c>
      <c r="H4" s="40">
        <v>18</v>
      </c>
      <c r="I4" s="40">
        <v>82</v>
      </c>
    </row>
    <row r="5" spans="1:9" outlineLevel="3" x14ac:dyDescent="0.45">
      <c r="A5" t="s">
        <v>166</v>
      </c>
      <c r="B5" t="s">
        <v>167</v>
      </c>
      <c r="C5" t="s">
        <v>163</v>
      </c>
      <c r="D5" t="s">
        <v>154</v>
      </c>
      <c r="E5" s="40">
        <v>29</v>
      </c>
      <c r="F5" s="40">
        <v>38</v>
      </c>
      <c r="G5" s="40">
        <v>10</v>
      </c>
      <c r="H5" s="40">
        <v>19</v>
      </c>
      <c r="I5" s="40">
        <v>96</v>
      </c>
    </row>
    <row r="6" spans="1:9" outlineLevel="2" x14ac:dyDescent="0.45">
      <c r="C6">
        <f>SUBTOTAL(3,C4:C5)</f>
        <v>2</v>
      </c>
      <c r="D6" s="51" t="s">
        <v>180</v>
      </c>
      <c r="E6" s="40"/>
      <c r="F6" s="40"/>
      <c r="G6" s="40"/>
      <c r="H6" s="40"/>
      <c r="I6" s="40"/>
    </row>
    <row r="7" spans="1:9" outlineLevel="3" x14ac:dyDescent="0.45">
      <c r="A7" t="s">
        <v>172</v>
      </c>
      <c r="B7" t="s">
        <v>173</v>
      </c>
      <c r="C7" t="s">
        <v>163</v>
      </c>
      <c r="D7" t="s">
        <v>157</v>
      </c>
      <c r="E7" s="40">
        <v>25</v>
      </c>
      <c r="F7" s="40">
        <v>34</v>
      </c>
      <c r="G7" s="40">
        <v>8</v>
      </c>
      <c r="H7" s="40">
        <v>20</v>
      </c>
      <c r="I7" s="40">
        <v>87</v>
      </c>
    </row>
    <row r="8" spans="1:9" outlineLevel="2" x14ac:dyDescent="0.45">
      <c r="C8">
        <f>SUBTOTAL(3,C7:C7)</f>
        <v>1</v>
      </c>
      <c r="D8" s="51" t="s">
        <v>181</v>
      </c>
      <c r="E8" s="40"/>
      <c r="F8" s="40"/>
      <c r="G8" s="40"/>
      <c r="H8" s="40"/>
      <c r="I8" s="40"/>
    </row>
    <row r="9" spans="1:9" outlineLevel="1" x14ac:dyDescent="0.45">
      <c r="C9" s="50" t="s">
        <v>176</v>
      </c>
      <c r="E9" s="40"/>
      <c r="F9" s="40"/>
      <c r="G9" s="40"/>
      <c r="H9" s="40"/>
      <c r="I9" s="40">
        <f>SUBTOTAL(1,I4:I7)</f>
        <v>88.333333333333329</v>
      </c>
    </row>
    <row r="10" spans="1:9" outlineLevel="3" x14ac:dyDescent="0.45">
      <c r="A10" t="s">
        <v>158</v>
      </c>
      <c r="B10" t="s">
        <v>159</v>
      </c>
      <c r="C10" t="s">
        <v>160</v>
      </c>
      <c r="D10" t="s">
        <v>154</v>
      </c>
      <c r="E10" s="40">
        <v>27</v>
      </c>
      <c r="F10" s="40">
        <v>30</v>
      </c>
      <c r="G10" s="40">
        <v>8</v>
      </c>
      <c r="H10" s="40">
        <v>12</v>
      </c>
      <c r="I10" s="40">
        <v>77</v>
      </c>
    </row>
    <row r="11" spans="1:9" outlineLevel="3" x14ac:dyDescent="0.45">
      <c r="A11" t="s">
        <v>174</v>
      </c>
      <c r="B11" t="s">
        <v>175</v>
      </c>
      <c r="C11" t="s">
        <v>160</v>
      </c>
      <c r="D11" t="s">
        <v>154</v>
      </c>
      <c r="E11" s="40">
        <v>25</v>
      </c>
      <c r="F11" s="40">
        <v>28</v>
      </c>
      <c r="G11" s="40">
        <v>5</v>
      </c>
      <c r="H11" s="40">
        <v>15</v>
      </c>
      <c r="I11" s="40">
        <v>73</v>
      </c>
    </row>
    <row r="12" spans="1:9" outlineLevel="2" x14ac:dyDescent="0.45">
      <c r="C12">
        <f>SUBTOTAL(3,C10:C11)</f>
        <v>2</v>
      </c>
      <c r="D12" s="51" t="s">
        <v>180</v>
      </c>
      <c r="E12" s="40"/>
      <c r="F12" s="40"/>
      <c r="G12" s="40"/>
      <c r="H12" s="40"/>
      <c r="I12" s="40"/>
    </row>
    <row r="13" spans="1:9" outlineLevel="3" x14ac:dyDescent="0.45">
      <c r="A13" t="s">
        <v>170</v>
      </c>
      <c r="B13" t="s">
        <v>171</v>
      </c>
      <c r="C13" t="s">
        <v>160</v>
      </c>
      <c r="D13" t="s">
        <v>157</v>
      </c>
      <c r="E13" s="40">
        <v>29</v>
      </c>
      <c r="F13" s="40">
        <v>40</v>
      </c>
      <c r="G13" s="40">
        <v>10</v>
      </c>
      <c r="H13" s="40">
        <v>18</v>
      </c>
      <c r="I13" s="40">
        <v>97</v>
      </c>
    </row>
    <row r="14" spans="1:9" outlineLevel="2" x14ac:dyDescent="0.45">
      <c r="C14">
        <f>SUBTOTAL(3,C13:C13)</f>
        <v>1</v>
      </c>
      <c r="D14" s="51" t="s">
        <v>181</v>
      </c>
      <c r="E14" s="40"/>
      <c r="F14" s="40"/>
      <c r="G14" s="40"/>
      <c r="H14" s="40"/>
      <c r="I14" s="40"/>
    </row>
    <row r="15" spans="1:9" outlineLevel="1" x14ac:dyDescent="0.45">
      <c r="C15" s="51" t="s">
        <v>177</v>
      </c>
      <c r="E15" s="40"/>
      <c r="F15" s="40"/>
      <c r="G15" s="40"/>
      <c r="H15" s="40"/>
      <c r="I15" s="40">
        <f>SUBTOTAL(1,I10:I13)</f>
        <v>82.333333333333329</v>
      </c>
    </row>
    <row r="16" spans="1:9" outlineLevel="3" x14ac:dyDescent="0.45">
      <c r="A16" t="s">
        <v>151</v>
      </c>
      <c r="B16" t="s">
        <v>152</v>
      </c>
      <c r="C16" t="s">
        <v>153</v>
      </c>
      <c r="D16" t="s">
        <v>154</v>
      </c>
      <c r="E16" s="40">
        <v>28</v>
      </c>
      <c r="F16" s="40">
        <v>38</v>
      </c>
      <c r="G16" s="40">
        <v>8</v>
      </c>
      <c r="H16" s="40">
        <v>17</v>
      </c>
      <c r="I16" s="40">
        <v>91</v>
      </c>
    </row>
    <row r="17" spans="1:9" outlineLevel="3" x14ac:dyDescent="0.45">
      <c r="A17" t="s">
        <v>168</v>
      </c>
      <c r="B17" t="s">
        <v>169</v>
      </c>
      <c r="C17" t="s">
        <v>153</v>
      </c>
      <c r="D17" t="s">
        <v>154</v>
      </c>
      <c r="E17" s="40">
        <v>25</v>
      </c>
      <c r="F17" s="40">
        <v>33</v>
      </c>
      <c r="G17" s="40">
        <v>5</v>
      </c>
      <c r="H17" s="40">
        <v>20</v>
      </c>
      <c r="I17" s="40">
        <v>83</v>
      </c>
    </row>
    <row r="18" spans="1:9" outlineLevel="2" x14ac:dyDescent="0.45">
      <c r="C18">
        <f>SUBTOTAL(3,C16:C17)</f>
        <v>2</v>
      </c>
      <c r="D18" s="51" t="s">
        <v>180</v>
      </c>
      <c r="E18" s="40"/>
      <c r="F18" s="40"/>
      <c r="G18" s="40"/>
      <c r="H18" s="40"/>
      <c r="I18" s="40"/>
    </row>
    <row r="19" spans="1:9" outlineLevel="3" x14ac:dyDescent="0.45">
      <c r="A19" t="s">
        <v>155</v>
      </c>
      <c r="B19" t="s">
        <v>156</v>
      </c>
      <c r="C19" t="s">
        <v>153</v>
      </c>
      <c r="D19" t="s">
        <v>157</v>
      </c>
      <c r="E19" s="40">
        <v>26</v>
      </c>
      <c r="F19" s="40">
        <v>32</v>
      </c>
      <c r="G19" s="40">
        <v>10</v>
      </c>
      <c r="H19" s="40">
        <v>18</v>
      </c>
      <c r="I19" s="40">
        <v>86</v>
      </c>
    </row>
    <row r="20" spans="1:9" outlineLevel="3" x14ac:dyDescent="0.45">
      <c r="A20" t="s">
        <v>164</v>
      </c>
      <c r="B20" t="s">
        <v>165</v>
      </c>
      <c r="C20" t="s">
        <v>153</v>
      </c>
      <c r="D20" t="s">
        <v>157</v>
      </c>
      <c r="E20" s="40">
        <v>30</v>
      </c>
      <c r="F20" s="40">
        <v>37</v>
      </c>
      <c r="G20" s="40">
        <v>8</v>
      </c>
      <c r="H20" s="40">
        <v>18</v>
      </c>
      <c r="I20" s="40">
        <v>93</v>
      </c>
    </row>
    <row r="21" spans="1:9" outlineLevel="2" x14ac:dyDescent="0.45">
      <c r="C21">
        <f>SUBTOTAL(3,C19:C20)</f>
        <v>2</v>
      </c>
      <c r="D21" s="51" t="s">
        <v>181</v>
      </c>
      <c r="E21" s="40"/>
      <c r="F21" s="40"/>
      <c r="G21" s="40"/>
      <c r="H21" s="40"/>
      <c r="I21" s="40"/>
    </row>
    <row r="22" spans="1:9" outlineLevel="1" x14ac:dyDescent="0.45">
      <c r="C22" s="51" t="s">
        <v>178</v>
      </c>
      <c r="E22" s="40"/>
      <c r="F22" s="40"/>
      <c r="G22" s="40"/>
      <c r="H22" s="40"/>
      <c r="I22" s="40">
        <f>SUBTOTAL(1,I16:I20)</f>
        <v>88.25</v>
      </c>
    </row>
    <row r="23" spans="1:9" x14ac:dyDescent="0.45">
      <c r="C23" s="51">
        <f>SUBTOTAL(3,C4:C20)</f>
        <v>12</v>
      </c>
      <c r="D23" s="51" t="s">
        <v>182</v>
      </c>
      <c r="E23" s="40"/>
      <c r="F23" s="40"/>
      <c r="G23" s="40"/>
      <c r="H23" s="40"/>
      <c r="I23" s="40"/>
    </row>
    <row r="24" spans="1:9" x14ac:dyDescent="0.45">
      <c r="C24" s="51" t="s">
        <v>179</v>
      </c>
      <c r="E24" s="40"/>
      <c r="F24" s="40"/>
      <c r="G24" s="40"/>
      <c r="H24" s="40"/>
      <c r="I24" s="40">
        <f>SUBTOTAL(1,I4:I20)</f>
        <v>86.5</v>
      </c>
    </row>
  </sheetData>
  <sortState xmlns:xlrd2="http://schemas.microsoft.com/office/spreadsheetml/2017/richdata2" ref="A4:I20">
    <sortCondition ref="C4:C20"/>
    <sortCondition ref="D4:D20"/>
  </sortState>
  <phoneticPr fontId="1" type="noConversion"/>
  <dataValidations count="1">
    <dataValidation type="custom" imeMode="halfAlpha" allowBlank="1" showInputMessage="1" showErrorMessage="1" promptTitle="입력방법" prompt="반드시 4글자로 입력하시오." sqref="A13 A7 A4:A5 A10:A11 A16:A17 A19:A20" xr:uid="{083F8E8F-50C3-4641-92F8-B22548484F04}">
      <formula1>LEN(A4)=4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5FC8-1E12-4675-B15D-A19551C16936}">
  <sheetPr codeName="Sheet7"/>
  <dimension ref="A1:F10"/>
  <sheetViews>
    <sheetView workbookViewId="0">
      <selection activeCell="J23" sqref="J23"/>
    </sheetView>
  </sheetViews>
  <sheetFormatPr defaultRowHeight="17" x14ac:dyDescent="0.45"/>
  <cols>
    <col min="1" max="1" width="11.75" bestFit="1" customWidth="1"/>
    <col min="2" max="3" width="9.08203125" bestFit="1" customWidth="1"/>
    <col min="4" max="4" width="9.33203125" bestFit="1" customWidth="1"/>
    <col min="5" max="5" width="9.08203125" bestFit="1" customWidth="1"/>
    <col min="6" max="6" width="13" customWidth="1"/>
  </cols>
  <sheetData>
    <row r="1" spans="1:6" ht="25.5" x14ac:dyDescent="0.45">
      <c r="A1" s="47" t="s">
        <v>117</v>
      </c>
      <c r="B1" s="47"/>
      <c r="C1" s="47"/>
      <c r="D1" s="47"/>
      <c r="E1" s="47"/>
      <c r="F1" s="47"/>
    </row>
    <row r="2" spans="1:6" ht="17.5" thickBot="1" x14ac:dyDescent="0.5">
      <c r="F2" s="22" t="s">
        <v>118</v>
      </c>
    </row>
    <row r="3" spans="1:6" ht="17.5" thickBot="1" x14ac:dyDescent="0.5">
      <c r="A3" s="23" t="s">
        <v>78</v>
      </c>
      <c r="B3" s="24" t="s">
        <v>80</v>
      </c>
      <c r="C3" s="24" t="s">
        <v>119</v>
      </c>
      <c r="D3" s="24" t="s">
        <v>120</v>
      </c>
      <c r="E3" s="24" t="s">
        <v>121</v>
      </c>
      <c r="F3" s="24" t="s">
        <v>122</v>
      </c>
    </row>
    <row r="4" spans="1:6" x14ac:dyDescent="0.45">
      <c r="A4" s="25" t="s">
        <v>123</v>
      </c>
      <c r="B4" s="26">
        <v>2500</v>
      </c>
      <c r="C4" s="26">
        <v>50</v>
      </c>
      <c r="D4" s="26">
        <f>B4*C4</f>
        <v>125000</v>
      </c>
      <c r="E4" s="26">
        <v>45</v>
      </c>
      <c r="F4" s="27">
        <f t="shared" ref="F4:F9" si="0">C4/E4</f>
        <v>1.1111111111111112</v>
      </c>
    </row>
    <row r="5" spans="1:6" x14ac:dyDescent="0.45">
      <c r="A5" s="28" t="s">
        <v>124</v>
      </c>
      <c r="B5" s="19">
        <v>1630</v>
      </c>
      <c r="C5" s="19">
        <v>250</v>
      </c>
      <c r="D5" s="19">
        <v>180000</v>
      </c>
      <c r="E5" s="19">
        <v>245</v>
      </c>
      <c r="F5" s="29">
        <f t="shared" si="0"/>
        <v>1.0204081632653061</v>
      </c>
    </row>
    <row r="6" spans="1:6" x14ac:dyDescent="0.45">
      <c r="A6" s="28" t="s">
        <v>125</v>
      </c>
      <c r="B6" s="19">
        <v>450</v>
      </c>
      <c r="C6" s="19">
        <v>15</v>
      </c>
      <c r="D6" s="19">
        <f>B6*C6</f>
        <v>6750</v>
      </c>
      <c r="E6" s="19">
        <v>50</v>
      </c>
      <c r="F6" s="29">
        <f t="shared" si="0"/>
        <v>0.3</v>
      </c>
    </row>
    <row r="7" spans="1:6" x14ac:dyDescent="0.45">
      <c r="A7" s="28" t="s">
        <v>126</v>
      </c>
      <c r="B7" s="19">
        <v>150</v>
      </c>
      <c r="C7" s="19">
        <v>150</v>
      </c>
      <c r="D7" s="19">
        <f>B7*C7</f>
        <v>22500</v>
      </c>
      <c r="E7" s="19">
        <v>150</v>
      </c>
      <c r="F7" s="29">
        <f t="shared" si="0"/>
        <v>1</v>
      </c>
    </row>
    <row r="8" spans="1:6" x14ac:dyDescent="0.45">
      <c r="A8" s="28" t="s">
        <v>127</v>
      </c>
      <c r="B8" s="19">
        <v>150</v>
      </c>
      <c r="C8" s="19">
        <v>154</v>
      </c>
      <c r="D8" s="19">
        <f>B8*C8</f>
        <v>23100</v>
      </c>
      <c r="E8" s="19">
        <v>250</v>
      </c>
      <c r="F8" s="29">
        <f t="shared" si="0"/>
        <v>0.61599999999999999</v>
      </c>
    </row>
    <row r="9" spans="1:6" ht="17.5" thickBot="1" x14ac:dyDescent="0.5">
      <c r="A9" s="30" t="s">
        <v>128</v>
      </c>
      <c r="B9" s="31">
        <v>60</v>
      </c>
      <c r="C9" s="31">
        <v>578</v>
      </c>
      <c r="D9" s="31">
        <f>B9*C9</f>
        <v>34680</v>
      </c>
      <c r="E9" s="31">
        <v>450</v>
      </c>
      <c r="F9" s="32">
        <f t="shared" si="0"/>
        <v>1.2844444444444445</v>
      </c>
    </row>
    <row r="10" spans="1:6" ht="17.5" thickBot="1" x14ac:dyDescent="0.5">
      <c r="A10" s="48" t="s">
        <v>129</v>
      </c>
      <c r="B10" s="49"/>
      <c r="C10" s="33">
        <f>SUM(C4:C9)</f>
        <v>1197</v>
      </c>
      <c r="D10" s="34">
        <f>SUM(D4:D9)</f>
        <v>392030</v>
      </c>
    </row>
  </sheetData>
  <mergeCells count="2">
    <mergeCell ref="A1:F1"/>
    <mergeCell ref="A10:B10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F1E1-72B7-4322-9354-C6419CE2B67D}">
  <sheetPr codeName="Sheet8"/>
  <dimension ref="A1:F9"/>
  <sheetViews>
    <sheetView workbookViewId="0">
      <selection activeCell="C7" sqref="C7"/>
    </sheetView>
  </sheetViews>
  <sheetFormatPr defaultRowHeight="17" x14ac:dyDescent="0.45"/>
  <cols>
    <col min="1" max="1" width="11.75" bestFit="1" customWidth="1"/>
    <col min="6" max="6" width="16.83203125" bestFit="1" customWidth="1"/>
  </cols>
  <sheetData>
    <row r="1" spans="1:6" ht="25.5" x14ac:dyDescent="0.45">
      <c r="A1" s="47" t="s">
        <v>117</v>
      </c>
      <c r="B1" s="47"/>
      <c r="C1" s="47"/>
      <c r="D1" s="47"/>
      <c r="E1" s="47"/>
      <c r="F1" s="47"/>
    </row>
    <row r="2" spans="1:6" ht="17.5" thickBot="1" x14ac:dyDescent="0.5">
      <c r="F2" s="22" t="s">
        <v>118</v>
      </c>
    </row>
    <row r="3" spans="1:6" ht="17.5" thickBot="1" x14ac:dyDescent="0.5">
      <c r="A3" s="23" t="s">
        <v>78</v>
      </c>
      <c r="B3" s="24" t="s">
        <v>80</v>
      </c>
      <c r="C3" s="24" t="s">
        <v>119</v>
      </c>
      <c r="D3" s="24" t="s">
        <v>120</v>
      </c>
      <c r="E3" s="24" t="s">
        <v>121</v>
      </c>
      <c r="F3" s="24" t="s">
        <v>122</v>
      </c>
    </row>
    <row r="4" spans="1:6" x14ac:dyDescent="0.45">
      <c r="A4" s="25" t="s">
        <v>123</v>
      </c>
      <c r="B4" s="26">
        <v>2500</v>
      </c>
      <c r="C4" s="26">
        <v>50</v>
      </c>
      <c r="D4" s="26">
        <f>B4*C4</f>
        <v>125000</v>
      </c>
      <c r="E4" s="26">
        <v>45</v>
      </c>
      <c r="F4" s="35">
        <f t="shared" ref="F4:F9" si="0">C4/E4</f>
        <v>1.1111111111111112</v>
      </c>
    </row>
    <row r="5" spans="1:6" x14ac:dyDescent="0.45">
      <c r="A5" s="28" t="s">
        <v>124</v>
      </c>
      <c r="B5" s="19">
        <v>1630</v>
      </c>
      <c r="C5" s="19">
        <v>250</v>
      </c>
      <c r="D5" s="19">
        <v>180000</v>
      </c>
      <c r="E5" s="19">
        <v>245</v>
      </c>
      <c r="F5" s="36">
        <f t="shared" si="0"/>
        <v>1.0204081632653061</v>
      </c>
    </row>
    <row r="6" spans="1:6" x14ac:dyDescent="0.45">
      <c r="A6" s="28" t="s">
        <v>125</v>
      </c>
      <c r="B6" s="19">
        <v>450</v>
      </c>
      <c r="C6" s="19">
        <v>15</v>
      </c>
      <c r="D6" s="19">
        <f>B6*C6</f>
        <v>6750</v>
      </c>
      <c r="E6" s="19">
        <v>50</v>
      </c>
      <c r="F6" s="36">
        <f t="shared" si="0"/>
        <v>0.3</v>
      </c>
    </row>
    <row r="7" spans="1:6" x14ac:dyDescent="0.45">
      <c r="A7" s="28" t="s">
        <v>126</v>
      </c>
      <c r="B7" s="19">
        <v>150</v>
      </c>
      <c r="C7" s="19">
        <v>150</v>
      </c>
      <c r="D7" s="19">
        <f>B7*C7</f>
        <v>22500</v>
      </c>
      <c r="E7" s="19">
        <v>150</v>
      </c>
      <c r="F7" s="36">
        <f t="shared" si="0"/>
        <v>1</v>
      </c>
    </row>
    <row r="8" spans="1:6" x14ac:dyDescent="0.45">
      <c r="A8" s="28" t="s">
        <v>127</v>
      </c>
      <c r="B8" s="19">
        <v>150</v>
      </c>
      <c r="C8" s="19">
        <v>154</v>
      </c>
      <c r="D8" s="19">
        <f>B8*C8</f>
        <v>23100</v>
      </c>
      <c r="E8" s="19">
        <v>250</v>
      </c>
      <c r="F8" s="36">
        <f t="shared" si="0"/>
        <v>0.61599999999999999</v>
      </c>
    </row>
    <row r="9" spans="1:6" ht="17.5" thickBot="1" x14ac:dyDescent="0.5">
      <c r="A9" s="30" t="s">
        <v>128</v>
      </c>
      <c r="B9" s="31">
        <v>60</v>
      </c>
      <c r="C9" s="31">
        <v>578</v>
      </c>
      <c r="D9" s="31">
        <f>B9*C9</f>
        <v>34680</v>
      </c>
      <c r="E9" s="31">
        <v>450</v>
      </c>
      <c r="F9" s="37">
        <f t="shared" si="0"/>
        <v>1.2844444444444445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AFCB-7513-42DF-B06D-D1BD92E6A092}">
  <sheetPr codeName="Sheet1"/>
  <dimension ref="A1:I8"/>
  <sheetViews>
    <sheetView workbookViewId="0">
      <selection activeCell="G34" sqref="G34"/>
    </sheetView>
  </sheetViews>
  <sheetFormatPr defaultRowHeight="17" x14ac:dyDescent="0.45"/>
  <cols>
    <col min="2" max="2" width="13.33203125" customWidth="1"/>
    <col min="3" max="4" width="12.08203125" customWidth="1"/>
    <col min="8" max="8" width="11" bestFit="1" customWidth="1"/>
  </cols>
  <sheetData>
    <row r="1" spans="1:9" x14ac:dyDescent="0.45">
      <c r="A1" t="s">
        <v>130</v>
      </c>
    </row>
    <row r="3" spans="1:9" x14ac:dyDescent="0.45">
      <c r="A3" s="38" t="s">
        <v>131</v>
      </c>
      <c r="B3" s="38" t="s">
        <v>103</v>
      </c>
      <c r="C3" s="38" t="s">
        <v>132</v>
      </c>
      <c r="D3" s="38" t="s">
        <v>133</v>
      </c>
      <c r="E3" s="38" t="s">
        <v>134</v>
      </c>
      <c r="H3" s="38" t="s">
        <v>4</v>
      </c>
      <c r="I3" s="38" t="s">
        <v>132</v>
      </c>
    </row>
    <row r="4" spans="1:9" x14ac:dyDescent="0.45">
      <c r="A4">
        <v>1</v>
      </c>
      <c r="B4" t="s">
        <v>135</v>
      </c>
      <c r="C4">
        <v>170000</v>
      </c>
      <c r="D4">
        <v>6</v>
      </c>
      <c r="E4" s="39">
        <v>194000</v>
      </c>
      <c r="H4" t="s">
        <v>136</v>
      </c>
      <c r="I4">
        <v>310000</v>
      </c>
    </row>
    <row r="5" spans="1:9" x14ac:dyDescent="0.45">
      <c r="A5">
        <v>2</v>
      </c>
      <c r="B5" t="s">
        <v>135</v>
      </c>
      <c r="C5">
        <v>170000</v>
      </c>
      <c r="D5">
        <v>24</v>
      </c>
      <c r="E5" s="39">
        <v>266000</v>
      </c>
      <c r="H5" t="s">
        <v>137</v>
      </c>
      <c r="I5">
        <v>270000</v>
      </c>
    </row>
    <row r="6" spans="1:9" x14ac:dyDescent="0.45">
      <c r="H6" t="s">
        <v>138</v>
      </c>
      <c r="I6">
        <v>220000</v>
      </c>
    </row>
    <row r="7" spans="1:9" x14ac:dyDescent="0.45">
      <c r="H7" t="s">
        <v>135</v>
      </c>
      <c r="I7">
        <v>170000</v>
      </c>
    </row>
    <row r="8" spans="1:9" x14ac:dyDescent="0.45">
      <c r="H8" t="s">
        <v>139</v>
      </c>
      <c r="I8">
        <v>280000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사원별수당">
          <controlPr defaultSize="0" autoLine="0" r:id="rId4">
            <anchor moveWithCells="1">
              <from>
                <xdr:col>2</xdr:col>
                <xdr:colOff>31750</xdr:colOff>
                <xdr:row>0</xdr:row>
                <xdr:rowOff>38100</xdr:rowOff>
              </from>
              <to>
                <xdr:col>3</xdr:col>
                <xdr:colOff>463550</xdr:colOff>
                <xdr:row>1</xdr:row>
                <xdr:rowOff>133350</xdr:rowOff>
              </to>
            </anchor>
          </controlPr>
        </control>
      </mc:Choice>
      <mc:Fallback>
        <control shapeId="2049" r:id="rId3" name="cmd사원별수당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민지 박</cp:lastModifiedBy>
  <dcterms:created xsi:type="dcterms:W3CDTF">2023-05-11T11:47:16Z</dcterms:created>
  <dcterms:modified xsi:type="dcterms:W3CDTF">2024-09-19T01:56:43Z</dcterms:modified>
</cp:coreProperties>
</file>