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이혜원\Desktop\채점본\"/>
    </mc:Choice>
  </mc:AlternateContent>
  <xr:revisionPtr revIDLastSave="0" documentId="13_ncr:1_{432E9280-4348-4636-BFF8-08C1D2E28F95}" xr6:coauthVersionLast="47" xr6:coauthVersionMax="47" xr10:uidLastSave="{00000000-0000-0000-0000-000000000000}"/>
  <bookViews>
    <workbookView xWindow="-108" yWindow="-108" windowWidth="23256" windowHeight="12456" tabRatio="741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nm.Criteria" localSheetId="3">'기본작업-4'!$H$16:$I$17</definedName>
    <definedName name="_xlnm.Extract" localSheetId="3">'기본작업-4'!$B$26:$I$26</definedName>
    <definedName name="평가">'기본작업-2'!$I$6:$I$13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0" l="1"/>
  <c r="I5" i="7"/>
  <c r="I6" i="7"/>
  <c r="I7" i="7"/>
  <c r="I8" i="7"/>
  <c r="I9" i="7"/>
  <c r="I10" i="7"/>
  <c r="I11" i="7"/>
  <c r="I12" i="7"/>
  <c r="I4" i="7"/>
  <c r="H20" i="5"/>
  <c r="H18" i="5"/>
  <c r="H14" i="5"/>
  <c r="H12" i="5"/>
  <c r="H8" i="5"/>
  <c r="H6" i="5"/>
  <c r="H22" i="5" s="1"/>
  <c r="G21" i="5"/>
  <c r="F21" i="5"/>
  <c r="G15" i="5"/>
  <c r="F15" i="5"/>
  <c r="G9" i="5"/>
  <c r="G23" i="5" s="1"/>
  <c r="F9" i="5"/>
  <c r="C29" i="4"/>
  <c r="C30" i="4"/>
  <c r="C31" i="4"/>
  <c r="C32" i="4"/>
  <c r="C33" i="4"/>
  <c r="C34" i="4"/>
  <c r="C35" i="4"/>
  <c r="C28" i="4"/>
  <c r="I18" i="4"/>
  <c r="I19" i="4"/>
  <c r="I20" i="4"/>
  <c r="I21" i="4"/>
  <c r="I22" i="4"/>
  <c r="I23" i="4"/>
  <c r="I24" i="4"/>
  <c r="I17" i="4"/>
  <c r="D18" i="4"/>
  <c r="D19" i="4"/>
  <c r="D20" i="4"/>
  <c r="D21" i="4"/>
  <c r="D22" i="4"/>
  <c r="D23" i="4"/>
  <c r="D24" i="4"/>
  <c r="D17" i="4"/>
  <c r="I12" i="4"/>
  <c r="D12" i="4"/>
  <c r="C12" i="4"/>
  <c r="D11" i="4"/>
  <c r="C11" i="4"/>
  <c r="F23" i="5" l="1"/>
  <c r="H12" i="1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이혜원</author>
  </authors>
  <commentList>
    <comment ref="H10" authorId="0" shapeId="0" xr:uid="{981AE434-0923-4324-9CB5-A020287E3350}">
      <text>
        <r>
          <rPr>
            <b/>
            <sz val="9"/>
            <color indexed="81"/>
            <rFont val="돋움"/>
            <family val="3"/>
            <charset val="129"/>
          </rPr>
          <t>최대판매실적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이혜원</author>
  </authors>
  <commentList>
    <comment ref="C20" authorId="0" shapeId="0" xr:uid="{5773A2E2-991C-443F-A06F-66DC758E6DB7}">
      <text>
        <r>
          <rPr>
            <b/>
            <sz val="9"/>
            <color indexed="81"/>
            <rFont val="돋움"/>
            <family val="3"/>
            <charset val="129"/>
          </rPr>
          <t>이혜원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필터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결과에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필드명이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정해져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있는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필드명을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입력한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고급필터에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실행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고급필터에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결과셀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표시할때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필드명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범위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전부를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잡아주기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이혜원</author>
  </authors>
  <commentList>
    <comment ref="G6" authorId="0" shapeId="0" xr:uid="{A68F4B95-32DA-4690-B15B-0549772861A3}">
      <text>
        <r>
          <rPr>
            <b/>
            <sz val="9"/>
            <color indexed="81"/>
            <rFont val="돋움"/>
            <family val="3"/>
            <charset val="129"/>
          </rPr>
          <t>이혜원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데이터표를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사용하기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위해서는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맨위줄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두번째부터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그리고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왼쪽줄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두번째부터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채워져야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함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그래서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참고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표에서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값을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복사해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붙여야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함</t>
        </r>
      </text>
    </comment>
  </commentList>
</comments>
</file>

<file path=xl/sharedStrings.xml><?xml version="1.0" encoding="utf-8"?>
<sst xmlns="http://schemas.openxmlformats.org/spreadsheetml/2006/main" count="453" uniqueCount="321">
  <si>
    <t>직위</t>
  </si>
  <si>
    <t>과장</t>
  </si>
  <si>
    <t>대리</t>
  </si>
  <si>
    <t>사원</t>
  </si>
  <si>
    <t>정심회 회원 연락처</t>
    <phoneticPr fontId="1" type="noConversion"/>
  </si>
  <si>
    <t>[표1]</t>
  </si>
  <si>
    <t>사원별 판매 현황</t>
  </si>
  <si>
    <t>성명</t>
  </si>
  <si>
    <t>영업소</t>
  </si>
  <si>
    <t>상반기</t>
  </si>
  <si>
    <t>하반기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</si>
  <si>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</si>
  <si>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</si>
  <si>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</si>
  <si>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</si>
  <si>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</si>
  <si>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</si>
  <si>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</si>
  <si>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</si>
  <si>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</si>
  <si>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</si>
  <si>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</si>
  <si>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안진국</t>
  </si>
  <si>
    <t>표준편차</t>
  </si>
  <si>
    <t>분산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</si>
  <si>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</si>
  <si>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</si>
  <si>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</si>
  <si>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</si>
  <si>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</si>
  <si>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</si>
  <si>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</si>
  <si>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</si>
  <si>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</si>
  <si>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</si>
  <si>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</si>
  <si>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</si>
  <si>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</si>
  <si>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</si>
  <si>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</si>
  <si>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</si>
  <si>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</si>
  <si>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</si>
  <si>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</si>
  <si>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</si>
  <si>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</si>
  <si>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</si>
  <si>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</si>
  <si>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</si>
  <si>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</si>
  <si>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</si>
  <si>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</si>
  <si>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</si>
  <si>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</si>
  <si>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</si>
  <si>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</si>
  <si>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</si>
  <si>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</si>
  <si>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</si>
  <si>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</si>
  <si>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</si>
  <si>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</si>
  <si>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</si>
  <si>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</si>
  <si>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</si>
  <si>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</si>
  <si>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</si>
  <si>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</si>
  <si>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</si>
  <si>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</si>
  <si>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</si>
  <si>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</si>
  <si>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</si>
  <si>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</si>
  <si>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</si>
  <si>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</si>
  <si>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</si>
  <si>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</si>
  <si>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</si>
  <si>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</si>
  <si>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</si>
  <si>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</si>
  <si>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</si>
  <si>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</si>
  <si>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</si>
  <si>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</si>
  <si>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</si>
  <si>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</si>
  <si>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전화번호</t>
  </si>
  <si>
    <t>업무기간(월)</t>
  </si>
  <si>
    <t>대리점 판매실적</t>
  </si>
  <si>
    <t>평균</t>
  </si>
  <si>
    <t>실적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</si>
  <si>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</si>
  <si>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</si>
  <si>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</si>
  <si>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</si>
  <si>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</si>
  <si>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</si>
  <si>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</si>
  <si>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</si>
  <si>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</si>
  <si>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</si>
  <si>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</si>
  <si>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</si>
  <si>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</si>
  <si>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</si>
  <si>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</si>
  <si>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</si>
  <si>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</si>
  <si>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</si>
  <si>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</si>
  <si>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</si>
  <si>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</si>
  <si>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</si>
  <si>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</si>
  <si>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</si>
  <si>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</si>
  <si>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</si>
  <si>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</si>
  <si>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</si>
  <si>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</si>
  <si>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</si>
  <si>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</si>
  <si>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</si>
  <si>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</si>
  <si>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</si>
  <si>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</si>
  <si>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</si>
  <si>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</si>
  <si>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</si>
  <si>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</si>
  <si>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</si>
  <si>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</si>
  <si>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</si>
  <si>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</si>
  <si>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</si>
  <si>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</si>
  <si>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</si>
  <si>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</si>
  <si>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</si>
  <si>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</si>
  <si>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</si>
  <si>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</si>
  <si>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</si>
  <si>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</si>
  <si>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</si>
  <si>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</si>
  <si>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</si>
  <si>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</si>
  <si>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</si>
  <si>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</si>
  <si>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</si>
  <si>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</si>
  <si>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</si>
  <si>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</si>
  <si>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</si>
  <si>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</si>
  <si>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</si>
  <si>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</si>
  <si>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</si>
  <si>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</si>
  <si>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</si>
  <si>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</si>
  <si>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</si>
  <si>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</si>
  <si>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</si>
  <si>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</si>
  <si>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</si>
  <si>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</si>
  <si>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</si>
  <si>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</si>
  <si>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</si>
  <si>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</si>
  <si>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</si>
  <si>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</si>
  <si>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</si>
  <si>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</si>
  <si>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</si>
  <si>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</si>
  <si>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</si>
  <si>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</si>
  <si>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</si>
  <si>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</si>
  <si>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</si>
  <si>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</si>
  <si>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</si>
  <si>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</si>
  <si>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</si>
  <si>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</si>
  <si>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</si>
  <si>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</si>
  <si>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</si>
  <si>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</si>
  <si>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</si>
  <si>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</si>
  <si>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</si>
  <si>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</si>
  <si>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</si>
  <si>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</si>
  <si>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</si>
  <si>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</si>
  <si>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</si>
  <si>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</si>
  <si>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</si>
  <si>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</si>
  <si>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</si>
  <si>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</si>
  <si>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</si>
  <si>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</si>
  <si>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</si>
  <si>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</si>
  <si>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</si>
  <si>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</si>
  <si>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</si>
  <si>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</si>
  <si>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</si>
  <si>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</si>
  <si>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</si>
  <si>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</si>
  <si>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</si>
  <si>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</si>
  <si>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</si>
  <si>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</si>
  <si>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</si>
  <si>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</si>
  <si>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</si>
  <si>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</si>
  <si>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</si>
  <si>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</si>
  <si>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</si>
  <si>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</si>
  <si>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</si>
  <si>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</si>
  <si>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</si>
  <si>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</si>
  <si>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</si>
  <si>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</si>
  <si>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</si>
  <si>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</si>
  <si>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</si>
  <si>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</si>
  <si>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</si>
  <si>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</si>
  <si>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</si>
  <si>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</si>
  <si>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</si>
  <si>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</si>
  <si>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</si>
  <si>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</si>
  <si>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</si>
  <si>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</si>
  <si>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</si>
  <si>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</si>
  <si>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</si>
  <si>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</si>
  <si>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</si>
  <si>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</si>
  <si>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</si>
  <si>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</si>
  <si>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</si>
  <si>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</si>
  <si>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</si>
  <si>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</si>
  <si>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</si>
  <si>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</si>
  <si>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</si>
  <si>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</si>
  <si>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</si>
  <si>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</si>
  <si>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</si>
  <si>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</si>
  <si>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</si>
  <si>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</si>
  <si>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</si>
  <si>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</si>
  <si>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</si>
  <si>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</si>
  <si>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>사원번호</t>
    <phoneticPr fontId="1" type="noConversion"/>
  </si>
  <si>
    <t>BF-20205</t>
    <phoneticPr fontId="1" type="noConversion"/>
  </si>
  <si>
    <t>AU-30238</t>
    <phoneticPr fontId="1" type="noConversion"/>
  </si>
  <si>
    <t>GT-84735</t>
    <phoneticPr fontId="1" type="noConversion"/>
  </si>
  <si>
    <t>BF-20284</t>
    <phoneticPr fontId="1" type="noConversion"/>
  </si>
  <si>
    <t>GT-84726</t>
    <phoneticPr fontId="1" type="noConversion"/>
  </si>
  <si>
    <t>AU-30219</t>
    <phoneticPr fontId="1" type="noConversion"/>
  </si>
  <si>
    <t>소속부서</t>
    <phoneticPr fontId="1" type="noConversion"/>
  </si>
  <si>
    <t>관리부</t>
    <phoneticPr fontId="1" type="noConversion"/>
  </si>
  <si>
    <t>업무부</t>
    <phoneticPr fontId="1" type="noConversion"/>
  </si>
  <si>
    <t>기획조정실</t>
    <phoneticPr fontId="1" type="noConversion"/>
  </si>
  <si>
    <t>직위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</si>
  <si>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</si>
  <si>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</si>
  <si>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</si>
  <si>
    <t>이름</t>
    <phoneticPr fontId="1" type="noConversion"/>
  </si>
  <si>
    <t>윤광수</t>
    <phoneticPr fontId="1" type="noConversion"/>
  </si>
  <si>
    <t>최석훈</t>
    <phoneticPr fontId="1" type="noConversion"/>
  </si>
  <si>
    <t>김명윤</t>
    <phoneticPr fontId="1" type="noConversion"/>
  </si>
  <si>
    <t>박경미</t>
    <phoneticPr fontId="1" type="noConversion"/>
  </si>
  <si>
    <t>박은경</t>
    <phoneticPr fontId="1" type="noConversion"/>
  </si>
  <si>
    <t>박동수</t>
    <phoneticPr fontId="1" type="noConversion"/>
  </si>
  <si>
    <t>연락처</t>
    <phoneticPr fontId="1" type="noConversion"/>
  </si>
  <si>
    <t>010-8734-0988</t>
    <phoneticPr fontId="1" type="noConversion"/>
  </si>
  <si>
    <t>010-887-9928</t>
    <phoneticPr fontId="1" type="noConversion"/>
  </si>
  <si>
    <t>010-3895-4334</t>
    <phoneticPr fontId="1" type="noConversion"/>
  </si>
  <si>
    <t>010-8542-1931</t>
    <phoneticPr fontId="1" type="noConversion"/>
  </si>
  <si>
    <t>010-9573-3247</t>
    <phoneticPr fontId="1" type="noConversion"/>
  </si>
  <si>
    <t>010-3209-0326</t>
    <phoneticPr fontId="1" type="noConversion"/>
  </si>
  <si>
    <t>評價</t>
    <phoneticPr fontId="1" type="noConversion"/>
  </si>
  <si>
    <t>대리점</t>
    <phoneticPr fontId="1" type="noConversion"/>
  </si>
  <si>
    <t>&gt;=7</t>
    <phoneticPr fontId="1" type="noConversion"/>
  </si>
  <si>
    <t>&lt;7%</t>
    <phoneticPr fontId="1" type="noConversion"/>
  </si>
  <si>
    <t>판매1부 평균</t>
  </si>
  <si>
    <t>판매2부 평균</t>
  </si>
  <si>
    <t>판매3부 평균</t>
  </si>
  <si>
    <t>전체 평균</t>
  </si>
  <si>
    <t>총합계</t>
  </si>
  <si>
    <t>강서구 요약</t>
  </si>
  <si>
    <t>성북구 요약</t>
  </si>
  <si>
    <t>강동구 요약</t>
  </si>
  <si>
    <t>합계 : 매출이익</t>
  </si>
  <si>
    <t>입사년도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</si>
</sst>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,,&quot;백만원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3" borderId="1" xfId="3" applyBorder="1" applyAlignment="1">
      <alignment horizontal="center" vertical="center"/>
    </xf>
    <xf numFmtId="0" fontId="7" fillId="3" borderId="1" xfId="3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7" fillId="3" borderId="7" xfId="3" applyBorder="1" applyAlignment="1">
      <alignment horizontal="center" vertical="center"/>
    </xf>
    <xf numFmtId="0" fontId="7" fillId="3" borderId="8" xfId="3" applyBorder="1" applyAlignment="1">
      <alignment horizontal="center" vertical="center"/>
    </xf>
    <xf numFmtId="0" fontId="7" fillId="3" borderId="9" xfId="3" applyBorder="1" applyAlignment="1">
      <alignment horizontal="center" vertical="center"/>
    </xf>
    <xf numFmtId="0" fontId="7" fillId="3" borderId="10" xfId="3" applyBorder="1" applyAlignment="1">
      <alignment horizontal="center" vertical="center"/>
    </xf>
    <xf numFmtId="0" fontId="7" fillId="3" borderId="11" xfId="3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8" fontId="0" fillId="0" borderId="13" xfId="0" applyNumberFormat="1" applyBorder="1">
      <alignment vertical="center"/>
    </xf>
    <xf numFmtId="0" fontId="0" fillId="0" borderId="14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9" fontId="0" fillId="0" borderId="1" xfId="2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굴림" panose="020B0600000101010101" pitchFamily="50" charset="-127"/>
                <a:cs typeface="+mn-cs"/>
              </a:defRPr>
            </a:pPr>
            <a:r>
              <a:rPr lang="ko-KR" sz="1600" baseline="0"/>
              <a:t>학생별 총점 비율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 sz="1600" b="1" i="0" baseline="0">
          <a:ea typeface="굴림" panose="020B0600000101010101" pitchFamily="50" charset="-127"/>
        </a:defRPr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30480</xdr:colOff>
          <xdr:row>13</xdr:row>
          <xdr:rowOff>38100</xdr:rowOff>
        </xdr:from>
        <xdr:to>
          <xdr:col>2</xdr:col>
          <xdr:colOff>647700</xdr:colOff>
          <xdr:row>14</xdr:row>
          <xdr:rowOff>182880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30480</xdr:colOff>
      <xdr:row>13</xdr:row>
      <xdr:rowOff>45720</xdr:rowOff>
    </xdr:from>
    <xdr:to>
      <xdr:col>5</xdr:col>
      <xdr:colOff>754380</xdr:colOff>
      <xdr:row>14</xdr:row>
      <xdr:rowOff>175260</xdr:rowOff>
    </xdr:to>
    <xdr:sp macro="[0]!총포인트" textlink="">
      <xdr:nvSpPr>
        <xdr:cNvPr id="2" name="타원 1">
          <a:extLst>
            <a:ext uri="{FF2B5EF4-FFF2-40B4-BE49-F238E27FC236}">
              <a16:creationId xmlns:a16="http://schemas.microsoft.com/office/drawing/2014/main" id="{F28B9C40-419A-4FBC-A6E2-CDE1951FFC09}"/>
            </a:ext>
          </a:extLst>
        </xdr:cNvPr>
        <xdr:cNvSpPr/>
      </xdr:nvSpPr>
      <xdr:spPr>
        <a:xfrm>
          <a:off x="2849880" y="2964180"/>
          <a:ext cx="1394460" cy="35052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총포인트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0.88494</cdr:x>
      <cdr:y>0.27371</cdr:y>
    </cdr:from>
    <cdr:to>
      <cdr:x>0.9858</cdr:x>
      <cdr:y>0.34698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2DCEDF44-65C6-4B04-ACBE-D7DA54EE2E6C}"/>
            </a:ext>
          </a:extLst>
        </cdr:cNvPr>
        <cdr:cNvSpPr txBox="1"/>
      </cdr:nvSpPr>
      <cdr:spPr>
        <a:xfrm xmlns:a="http://schemas.openxmlformats.org/drawingml/2006/main">
          <a:off x="4747260" y="967740"/>
          <a:ext cx="541020" cy="2590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ko-KR" altLang="en-US" sz="1100"/>
        </a:p>
      </cdr:txBody>
    </cdr:sp>
  </cdr:relSizeAnchor>
  <cdr:relSizeAnchor xmlns:cdr="http://schemas.openxmlformats.org/drawingml/2006/chartDrawing">
    <cdr:from>
      <cdr:x>0.87642</cdr:x>
      <cdr:y>0.26509</cdr:y>
    </cdr:from>
    <cdr:to>
      <cdr:x>0.97869</cdr:x>
      <cdr:y>0.34483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1856B55F-7A84-4941-B65C-9D438A4A73F1}"/>
            </a:ext>
          </a:extLst>
        </cdr:cNvPr>
        <cdr:cNvSpPr txBox="1"/>
      </cdr:nvSpPr>
      <cdr:spPr>
        <a:xfrm xmlns:a="http://schemas.openxmlformats.org/drawingml/2006/main">
          <a:off x="4701540" y="937260"/>
          <a:ext cx="548640" cy="281940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ko-KR" altLang="en-US" sz="1400" b="1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혜원" refreshedDate="45541.807132175927" createdVersion="7" refreshedVersion="7" minRefreshableVersion="3" recordCount="9" xr:uid="{CF019B27-9920-4FBC-ADF7-4C9A2ECD991D}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301D107-77CB-4ED8-91C9-01B5FD01799C}" name="피벗 테이블1" cacheId="3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10" sqref="F10"/>
    </sheetView>
  </sheetViews>
  <sheetFormatPr defaultRowHeight="17.399999999999999" x14ac:dyDescent="0.4"/>
  <cols>
    <col min="1" max="1" width="9.296875" bestFit="1" customWidth="1"/>
    <col min="2" max="2" width="10.3984375" bestFit="1" customWidth="1"/>
    <col min="5" max="5" width="13.8984375" bestFit="1" customWidth="1"/>
  </cols>
  <sheetData>
    <row r="1" spans="1:6" x14ac:dyDescent="0.4">
      <c r="A1" t="s">
        <v>4</v>
      </c>
    </row>
    <row r="3" spans="1:6" x14ac:dyDescent="0.4">
      <c r="A3" s="1" t="s">
        <v>278</v>
      </c>
      <c r="B3" s="1" t="s">
        <v>285</v>
      </c>
      <c r="C3" s="1" t="s">
        <v>289</v>
      </c>
      <c r="D3" s="1" t="s">
        <v>293</v>
      </c>
      <c r="E3" s="1" t="s">
        <v>300</v>
      </c>
      <c r="F3" s="1" t="s">
        <v>320</v>
      </c>
    </row>
    <row r="4" spans="1:6" x14ac:dyDescent="0.4">
      <c r="A4" s="1" t="s">
        <v>279</v>
      </c>
      <c r="B4" s="1" t="s">
        <v>286</v>
      </c>
      <c r="C4" s="1" t="s">
        <v>290</v>
      </c>
      <c r="D4" s="1" t="s">
        <v>294</v>
      </c>
      <c r="E4" s="1" t="s">
        <v>301</v>
      </c>
      <c r="F4" s="1">
        <v>2014</v>
      </c>
    </row>
    <row r="5" spans="1:6" x14ac:dyDescent="0.4">
      <c r="A5" s="1" t="s">
        <v>280</v>
      </c>
      <c r="B5" s="1" t="s">
        <v>287</v>
      </c>
      <c r="C5" s="1" t="s">
        <v>291</v>
      </c>
      <c r="D5" s="1" t="s">
        <v>295</v>
      </c>
      <c r="E5" s="1" t="s">
        <v>302</v>
      </c>
      <c r="F5" s="1">
        <v>2019</v>
      </c>
    </row>
    <row r="6" spans="1:6" x14ac:dyDescent="0.4">
      <c r="A6" s="1" t="s">
        <v>281</v>
      </c>
      <c r="B6" s="1" t="s">
        <v>288</v>
      </c>
      <c r="C6" s="1" t="s">
        <v>292</v>
      </c>
      <c r="D6" s="1" t="s">
        <v>296</v>
      </c>
      <c r="E6" s="1" t="s">
        <v>303</v>
      </c>
      <c r="F6" s="1">
        <v>2022</v>
      </c>
    </row>
    <row r="7" spans="1:6" x14ac:dyDescent="0.4">
      <c r="A7" s="1" t="s">
        <v>282</v>
      </c>
      <c r="B7" s="1" t="s">
        <v>286</v>
      </c>
      <c r="C7" s="1" t="s">
        <v>290</v>
      </c>
      <c r="D7" s="1" t="s">
        <v>297</v>
      </c>
      <c r="E7" s="1" t="s">
        <v>304</v>
      </c>
      <c r="F7" s="1">
        <v>2013</v>
      </c>
    </row>
    <row r="8" spans="1:6" x14ac:dyDescent="0.4">
      <c r="A8" s="1" t="s">
        <v>283</v>
      </c>
      <c r="B8" s="1" t="s">
        <v>288</v>
      </c>
      <c r="C8" s="1" t="s">
        <v>292</v>
      </c>
      <c r="D8" s="1" t="s">
        <v>298</v>
      </c>
      <c r="E8" s="1" t="s">
        <v>305</v>
      </c>
      <c r="F8" s="1">
        <v>2021</v>
      </c>
    </row>
    <row r="9" spans="1:6" x14ac:dyDescent="0.4">
      <c r="A9" s="1" t="s">
        <v>284</v>
      </c>
      <c r="B9" s="1" t="s">
        <v>287</v>
      </c>
      <c r="C9" s="1" t="s">
        <v>290</v>
      </c>
      <c r="D9" s="1" t="s">
        <v>299</v>
      </c>
      <c r="E9" s="1" t="s">
        <v>306</v>
      </c>
      <c r="F9" s="1">
        <v>2012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H12"/>
  <sheetViews>
    <sheetView tabSelected="1" topLeftCell="A13" workbookViewId="0">
      <selection activeCell="I15" sqref="I15"/>
    </sheetView>
  </sheetViews>
  <sheetFormatPr defaultRowHeight="17.399999999999999" x14ac:dyDescent="0.4"/>
  <sheetData>
    <row r="1" spans="1:8" ht="21" x14ac:dyDescent="0.4">
      <c r="A1" s="15" t="s">
        <v>250</v>
      </c>
      <c r="B1" s="15"/>
      <c r="C1" s="15"/>
      <c r="D1" s="15"/>
      <c r="E1" s="15"/>
      <c r="F1" s="15"/>
      <c r="G1" s="15"/>
      <c r="H1" s="15"/>
    </row>
    <row r="3" spans="1:8" x14ac:dyDescent="0.4">
      <c r="A3" s="4" t="s">
        <v>251</v>
      </c>
      <c r="B3" s="4" t="s">
        <v>7</v>
      </c>
      <c r="C3" s="4" t="s">
        <v>252</v>
      </c>
      <c r="D3" s="4" t="s">
        <v>253</v>
      </c>
      <c r="E3" s="4" t="s">
        <v>133</v>
      </c>
      <c r="F3" s="4" t="s">
        <v>254</v>
      </c>
      <c r="G3" s="4" t="s">
        <v>255</v>
      </c>
      <c r="H3" s="4" t="s">
        <v>256</v>
      </c>
    </row>
    <row r="4" spans="1:8" x14ac:dyDescent="0.4">
      <c r="A4" s="4" t="s">
        <v>257</v>
      </c>
      <c r="B4" s="4" t="s">
        <v>258</v>
      </c>
      <c r="C4" s="4" t="s">
        <v>259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4">
      <c r="A5" s="4" t="s">
        <v>257</v>
      </c>
      <c r="B5" s="4" t="s">
        <v>260</v>
      </c>
      <c r="C5" s="4" t="s">
        <v>261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4">
      <c r="A6" s="4" t="s">
        <v>257</v>
      </c>
      <c r="B6" s="4" t="s">
        <v>262</v>
      </c>
      <c r="C6" s="4" t="s">
        <v>263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4">
      <c r="A7" s="4" t="s">
        <v>264</v>
      </c>
      <c r="B7" s="4" t="s">
        <v>265</v>
      </c>
      <c r="C7" s="4" t="s">
        <v>266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4">
      <c r="A8" s="4" t="s">
        <v>264</v>
      </c>
      <c r="B8" s="4" t="s">
        <v>267</v>
      </c>
      <c r="C8" s="4" t="s">
        <v>268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4">
      <c r="A9" s="4" t="s">
        <v>264</v>
      </c>
      <c r="B9" s="4" t="s">
        <v>269</v>
      </c>
      <c r="C9" s="4" t="s">
        <v>270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4">
      <c r="A10" s="4" t="s">
        <v>271</v>
      </c>
      <c r="B10" s="4" t="s">
        <v>272</v>
      </c>
      <c r="C10" s="4" t="s">
        <v>273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4">
      <c r="A11" s="4" t="s">
        <v>271</v>
      </c>
      <c r="B11" s="4" t="s">
        <v>274</v>
      </c>
      <c r="C11" s="4" t="s">
        <v>275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4">
      <c r="A12" s="4" t="s">
        <v>271</v>
      </c>
      <c r="B12" s="4" t="s">
        <v>276</v>
      </c>
      <c r="C12" s="4" t="s">
        <v>277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I13"/>
  <sheetViews>
    <sheetView workbookViewId="0">
      <selection activeCell="K8" sqref="K8"/>
    </sheetView>
  </sheetViews>
  <sheetFormatPr defaultRowHeight="17.399999999999999" x14ac:dyDescent="0.4"/>
  <cols>
    <col min="1" max="1" width="2.59765625" customWidth="1"/>
    <col min="3" max="3" width="12.8984375" bestFit="1" customWidth="1"/>
    <col min="4" max="4" width="11.69921875" bestFit="1" customWidth="1"/>
    <col min="8" max="8" width="9.5" bestFit="1" customWidth="1"/>
  </cols>
  <sheetData>
    <row r="2" spans="2:9" x14ac:dyDescent="0.4">
      <c r="B2" t="s">
        <v>87</v>
      </c>
    </row>
    <row r="3" spans="2:9" ht="18" thickBot="1" x14ac:dyDescent="0.45"/>
    <row r="4" spans="2:9" x14ac:dyDescent="0.4">
      <c r="B4" s="28" t="s">
        <v>308</v>
      </c>
      <c r="C4" s="29" t="s">
        <v>88</v>
      </c>
      <c r="D4" s="29" t="s">
        <v>89</v>
      </c>
      <c r="E4" s="29" t="s">
        <v>90</v>
      </c>
      <c r="F4" s="29"/>
      <c r="G4" s="29"/>
      <c r="H4" s="29"/>
      <c r="I4" s="30"/>
    </row>
    <row r="5" spans="2:9" x14ac:dyDescent="0.4">
      <c r="B5" s="31"/>
      <c r="C5" s="25"/>
      <c r="D5" s="25"/>
      <c r="E5" s="26" t="s">
        <v>9</v>
      </c>
      <c r="F5" s="26" t="s">
        <v>10</v>
      </c>
      <c r="G5" s="26" t="s">
        <v>91</v>
      </c>
      <c r="H5" s="26" t="s">
        <v>92</v>
      </c>
      <c r="I5" s="32" t="s">
        <v>307</v>
      </c>
    </row>
    <row r="6" spans="2:9" x14ac:dyDescent="0.4">
      <c r="B6" s="33" t="s">
        <v>93</v>
      </c>
      <c r="C6" s="4" t="s">
        <v>94</v>
      </c>
      <c r="D6" s="4">
        <v>18</v>
      </c>
      <c r="E6" s="4">
        <v>96</v>
      </c>
      <c r="F6" s="4">
        <v>85</v>
      </c>
      <c r="G6" s="13">
        <v>90.5</v>
      </c>
      <c r="H6" s="27">
        <v>67000000</v>
      </c>
      <c r="I6" s="34" t="s">
        <v>95</v>
      </c>
    </row>
    <row r="7" spans="2:9" x14ac:dyDescent="0.4">
      <c r="B7" s="33" t="s">
        <v>18</v>
      </c>
      <c r="C7" s="4" t="s">
        <v>96</v>
      </c>
      <c r="D7" s="4">
        <v>5</v>
      </c>
      <c r="E7" s="4">
        <v>64</v>
      </c>
      <c r="F7" s="4">
        <v>8</v>
      </c>
      <c r="G7" s="13">
        <v>36</v>
      </c>
      <c r="H7" s="27">
        <v>89000000</v>
      </c>
      <c r="I7" s="34" t="s">
        <v>97</v>
      </c>
    </row>
    <row r="8" spans="2:9" x14ac:dyDescent="0.4">
      <c r="B8" s="33" t="s">
        <v>98</v>
      </c>
      <c r="C8" s="4" t="s">
        <v>99</v>
      </c>
      <c r="D8" s="4">
        <v>12</v>
      </c>
      <c r="E8" s="4">
        <v>85</v>
      </c>
      <c r="F8" s="4">
        <v>100</v>
      </c>
      <c r="G8" s="13">
        <v>92.5</v>
      </c>
      <c r="H8" s="27">
        <v>87000000</v>
      </c>
      <c r="I8" s="34" t="s">
        <v>100</v>
      </c>
    </row>
    <row r="9" spans="2:9" x14ac:dyDescent="0.4">
      <c r="B9" s="33" t="s">
        <v>101</v>
      </c>
      <c r="C9" s="4" t="s">
        <v>102</v>
      </c>
      <c r="D9" s="4">
        <v>7</v>
      </c>
      <c r="E9" s="4">
        <v>66</v>
      </c>
      <c r="F9" s="4">
        <v>87</v>
      </c>
      <c r="G9" s="13">
        <v>76.5</v>
      </c>
      <c r="H9" s="27">
        <v>72000000</v>
      </c>
      <c r="I9" s="34" t="s">
        <v>103</v>
      </c>
    </row>
    <row r="10" spans="2:9" x14ac:dyDescent="0.4">
      <c r="B10" s="33" t="s">
        <v>47</v>
      </c>
      <c r="C10" s="4" t="s">
        <v>104</v>
      </c>
      <c r="D10" s="4">
        <v>9</v>
      </c>
      <c r="E10" s="4">
        <v>70</v>
      </c>
      <c r="F10" s="4">
        <v>60</v>
      </c>
      <c r="G10" s="13">
        <v>65</v>
      </c>
      <c r="H10" s="27">
        <v>93000000</v>
      </c>
      <c r="I10" s="34" t="s">
        <v>105</v>
      </c>
    </row>
    <row r="11" spans="2:9" x14ac:dyDescent="0.4">
      <c r="B11" s="33" t="s">
        <v>106</v>
      </c>
      <c r="C11" s="4" t="s">
        <v>107</v>
      </c>
      <c r="D11" s="4">
        <v>8</v>
      </c>
      <c r="E11" s="4">
        <v>90</v>
      </c>
      <c r="F11" s="4">
        <v>78</v>
      </c>
      <c r="G11" s="13">
        <v>84</v>
      </c>
      <c r="H11" s="27">
        <v>32000000</v>
      </c>
      <c r="I11" s="34" t="s">
        <v>105</v>
      </c>
    </row>
    <row r="12" spans="2:9" x14ac:dyDescent="0.4">
      <c r="B12" s="33" t="s">
        <v>108</v>
      </c>
      <c r="C12" s="4" t="s">
        <v>109</v>
      </c>
      <c r="D12" s="4">
        <v>20</v>
      </c>
      <c r="E12" s="4">
        <v>100</v>
      </c>
      <c r="F12" s="4">
        <v>86</v>
      </c>
      <c r="G12" s="13">
        <v>93</v>
      </c>
      <c r="H12" s="27">
        <v>78000000</v>
      </c>
      <c r="I12" s="34" t="s">
        <v>95</v>
      </c>
    </row>
    <row r="13" spans="2:9" ht="18" thickBot="1" x14ac:dyDescent="0.45">
      <c r="B13" s="35" t="s">
        <v>110</v>
      </c>
      <c r="C13" s="36" t="s">
        <v>111</v>
      </c>
      <c r="D13" s="36">
        <v>13</v>
      </c>
      <c r="E13" s="36">
        <v>100</v>
      </c>
      <c r="F13" s="36">
        <v>85</v>
      </c>
      <c r="G13" s="37">
        <v>92.5</v>
      </c>
      <c r="H13" s="38">
        <v>45000000</v>
      </c>
      <c r="I13" s="39" t="s">
        <v>100</v>
      </c>
    </row>
  </sheetData>
  <mergeCells count="4">
    <mergeCell ref="B4:B5"/>
    <mergeCell ref="C4:C5"/>
    <mergeCell ref="D4:D5"/>
    <mergeCell ref="E4:I4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1:H12"/>
  <sheetViews>
    <sheetView workbookViewId="0">
      <selection activeCell="B5" sqref="B5:H12"/>
    </sheetView>
  </sheetViews>
  <sheetFormatPr defaultRowHeight="17.399999999999999" x14ac:dyDescent="0.4"/>
  <cols>
    <col min="1" max="1" width="2.59765625" customWidth="1"/>
  </cols>
  <sheetData>
    <row r="1" spans="2:8" ht="21" x14ac:dyDescent="0.4">
      <c r="B1" s="15" t="s">
        <v>112</v>
      </c>
      <c r="C1" s="15"/>
      <c r="D1" s="15"/>
      <c r="E1" s="15"/>
      <c r="F1" s="15"/>
      <c r="G1" s="15"/>
      <c r="H1" s="15"/>
    </row>
    <row r="3" spans="2:8" x14ac:dyDescent="0.4">
      <c r="B3" s="19" t="s">
        <v>113</v>
      </c>
      <c r="C3" s="19" t="s">
        <v>114</v>
      </c>
      <c r="D3" s="16" t="s">
        <v>115</v>
      </c>
      <c r="E3" s="18"/>
      <c r="F3" s="17"/>
      <c r="G3" s="16" t="s">
        <v>116</v>
      </c>
      <c r="H3" s="17"/>
    </row>
    <row r="4" spans="2:8" x14ac:dyDescent="0.4">
      <c r="B4" s="20"/>
      <c r="C4" s="20"/>
      <c r="D4" s="4" t="s">
        <v>117</v>
      </c>
      <c r="E4" s="4" t="s">
        <v>118</v>
      </c>
      <c r="F4" s="4" t="s">
        <v>119</v>
      </c>
      <c r="G4" s="4" t="s">
        <v>120</v>
      </c>
      <c r="H4" s="4" t="s">
        <v>121</v>
      </c>
    </row>
    <row r="5" spans="2:8" x14ac:dyDescent="0.4">
      <c r="B5" s="4">
        <v>1</v>
      </c>
      <c r="C5" s="4" t="s">
        <v>122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4">
      <c r="B6" s="4">
        <v>2</v>
      </c>
      <c r="C6" s="4" t="s">
        <v>123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4">
      <c r="B7" s="4">
        <v>3</v>
      </c>
      <c r="C7" s="4" t="s">
        <v>124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4">
      <c r="B8" s="4">
        <v>4</v>
      </c>
      <c r="C8" s="4" t="s">
        <v>125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4">
      <c r="B9" s="4">
        <v>5</v>
      </c>
      <c r="C9" s="4" t="s">
        <v>126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4">
      <c r="B10" s="4">
        <v>6</v>
      </c>
      <c r="C10" s="4" t="s">
        <v>127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4">
      <c r="B11" s="4">
        <v>7</v>
      </c>
      <c r="C11" s="4" t="s">
        <v>128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4">
      <c r="B12" s="4">
        <v>8</v>
      </c>
      <c r="C12" s="4" t="s">
        <v>129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B5:H12">
    <cfRule type="expression" dxfId="0" priority="1">
      <formula>RIGHT($C5,1)="드"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F33B-5BD7-47A2-AB83-E9E357B8A897}">
  <dimension ref="B1:J29"/>
  <sheetViews>
    <sheetView topLeftCell="A17" workbookViewId="0">
      <selection activeCell="L24" sqref="L24"/>
    </sheetView>
  </sheetViews>
  <sheetFormatPr defaultRowHeight="17.399999999999999" x14ac:dyDescent="0.4"/>
  <cols>
    <col min="1" max="1" width="2.59765625" customWidth="1"/>
    <col min="5" max="5" width="10.59765625" bestFit="1" customWidth="1"/>
    <col min="6" max="6" width="10.19921875" customWidth="1"/>
    <col min="7" max="7" width="10.59765625" bestFit="1" customWidth="1"/>
    <col min="9" max="9" width="10.59765625" customWidth="1"/>
    <col min="10" max="10" width="10.59765625" bestFit="1" customWidth="1"/>
  </cols>
  <sheetData>
    <row r="1" spans="2:10" ht="21" x14ac:dyDescent="0.4">
      <c r="B1" s="15" t="s">
        <v>130</v>
      </c>
      <c r="C1" s="15"/>
      <c r="D1" s="15"/>
      <c r="E1" s="15"/>
      <c r="F1" s="15"/>
      <c r="G1" s="15"/>
      <c r="H1" s="15"/>
      <c r="I1" s="15"/>
      <c r="J1" s="15"/>
    </row>
    <row r="3" spans="2:10" x14ac:dyDescent="0.4">
      <c r="B3" s="4" t="s">
        <v>131</v>
      </c>
      <c r="C3" s="4" t="s">
        <v>27</v>
      </c>
      <c r="D3" s="4" t="s">
        <v>132</v>
      </c>
      <c r="E3" s="4" t="s">
        <v>0</v>
      </c>
      <c r="F3" s="4" t="s">
        <v>133</v>
      </c>
      <c r="G3" s="4" t="s">
        <v>134</v>
      </c>
      <c r="H3" s="4" t="s">
        <v>135</v>
      </c>
      <c r="I3" s="4" t="s">
        <v>136</v>
      </c>
      <c r="J3" s="4" t="s">
        <v>137</v>
      </c>
    </row>
    <row r="4" spans="2:10" x14ac:dyDescent="0.4">
      <c r="B4" s="4" t="s">
        <v>138</v>
      </c>
      <c r="C4" s="4" t="s">
        <v>139</v>
      </c>
      <c r="D4" s="4" t="s">
        <v>140</v>
      </c>
      <c r="E4" s="4" t="s">
        <v>141</v>
      </c>
      <c r="F4" s="4">
        <v>15</v>
      </c>
      <c r="G4" s="5">
        <v>4310000</v>
      </c>
      <c r="H4" s="7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4">
      <c r="B5" s="4" t="s">
        <v>142</v>
      </c>
      <c r="C5" s="4" t="s">
        <v>143</v>
      </c>
      <c r="D5" s="4" t="s">
        <v>144</v>
      </c>
      <c r="E5" s="4" t="s">
        <v>1</v>
      </c>
      <c r="F5" s="4">
        <v>7</v>
      </c>
      <c r="G5" s="5">
        <v>3560000</v>
      </c>
      <c r="H5" s="7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4">
      <c r="B6" s="4" t="s">
        <v>145</v>
      </c>
      <c r="C6" s="4" t="s">
        <v>146</v>
      </c>
      <c r="D6" s="4" t="s">
        <v>147</v>
      </c>
      <c r="E6" s="4" t="s">
        <v>2</v>
      </c>
      <c r="F6" s="4">
        <v>3</v>
      </c>
      <c r="G6" s="5">
        <v>2570000</v>
      </c>
      <c r="H6" s="7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4">
      <c r="B7" s="4" t="s">
        <v>148</v>
      </c>
      <c r="C7" s="4" t="s">
        <v>149</v>
      </c>
      <c r="D7" s="4" t="s">
        <v>140</v>
      </c>
      <c r="E7" s="4" t="s">
        <v>1</v>
      </c>
      <c r="F7" s="4">
        <v>8</v>
      </c>
      <c r="G7" s="5">
        <v>3500000</v>
      </c>
      <c r="H7" s="7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4">
      <c r="B8" s="4" t="s">
        <v>150</v>
      </c>
      <c r="C8" s="4" t="s">
        <v>151</v>
      </c>
      <c r="D8" s="4" t="s">
        <v>144</v>
      </c>
      <c r="E8" s="4" t="s">
        <v>2</v>
      </c>
      <c r="F8" s="4">
        <v>5</v>
      </c>
      <c r="G8" s="5">
        <v>2690000</v>
      </c>
      <c r="H8" s="7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4">
      <c r="B9" s="4" t="s">
        <v>152</v>
      </c>
      <c r="C9" s="4" t="s">
        <v>153</v>
      </c>
      <c r="D9" s="4" t="s">
        <v>147</v>
      </c>
      <c r="E9" s="4" t="s">
        <v>141</v>
      </c>
      <c r="F9" s="4">
        <v>10</v>
      </c>
      <c r="G9" s="5">
        <v>4570000</v>
      </c>
      <c r="H9" s="7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4">
      <c r="B10" s="4" t="s">
        <v>154</v>
      </c>
      <c r="C10" s="4" t="s">
        <v>155</v>
      </c>
      <c r="D10" s="4" t="s">
        <v>140</v>
      </c>
      <c r="E10" s="4" t="s">
        <v>2</v>
      </c>
      <c r="F10" s="4">
        <v>6</v>
      </c>
      <c r="G10" s="5">
        <v>2750000</v>
      </c>
      <c r="H10" s="7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4">
      <c r="B11" s="4" t="s">
        <v>156</v>
      </c>
      <c r="C11" s="4" t="s">
        <v>157</v>
      </c>
      <c r="D11" s="4" t="s">
        <v>144</v>
      </c>
      <c r="E11" s="4" t="s">
        <v>141</v>
      </c>
      <c r="F11" s="4">
        <v>13</v>
      </c>
      <c r="G11" s="5">
        <v>4440000</v>
      </c>
      <c r="H11" s="7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4">
      <c r="B12" s="4" t="s">
        <v>158</v>
      </c>
      <c r="C12" s="4" t="s">
        <v>159</v>
      </c>
      <c r="D12" s="4" t="s">
        <v>147</v>
      </c>
      <c r="E12" s="4" t="s">
        <v>1</v>
      </c>
      <c r="F12" s="4">
        <v>7</v>
      </c>
      <c r="G12" s="5">
        <v>3570000</v>
      </c>
      <c r="H12" s="7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4">
      <c r="B14" s="14" t="s">
        <v>160</v>
      </c>
      <c r="D14" s="8">
        <v>0.1</v>
      </c>
    </row>
    <row r="16" spans="2:10" x14ac:dyDescent="0.4">
      <c r="B16" t="s">
        <v>161</v>
      </c>
      <c r="H16" s="4" t="s">
        <v>133</v>
      </c>
      <c r="I16" s="4" t="s">
        <v>135</v>
      </c>
      <c r="J16" s="1"/>
    </row>
    <row r="17" spans="2:10" x14ac:dyDescent="0.4">
      <c r="B17" s="4" t="s">
        <v>133</v>
      </c>
      <c r="C17" s="4">
        <v>1</v>
      </c>
      <c r="D17" s="4">
        <v>5</v>
      </c>
      <c r="E17" s="4">
        <v>10</v>
      </c>
      <c r="F17" s="4">
        <v>15</v>
      </c>
      <c r="H17" s="1" t="s">
        <v>309</v>
      </c>
      <c r="I17" s="1" t="s">
        <v>310</v>
      </c>
      <c r="J17" s="1"/>
    </row>
    <row r="18" spans="2:10" x14ac:dyDescent="0.4">
      <c r="B18" s="4" t="s">
        <v>135</v>
      </c>
      <c r="C18" s="7">
        <v>0.03</v>
      </c>
      <c r="D18" s="7">
        <v>0.05</v>
      </c>
      <c r="E18" s="7">
        <v>7.0000000000000007E-2</v>
      </c>
      <c r="F18" s="7">
        <v>0.1</v>
      </c>
      <c r="H18" s="1"/>
      <c r="I18" s="1"/>
      <c r="J18" s="1"/>
    </row>
    <row r="20" spans="2:10" x14ac:dyDescent="0.4"/>
    <row r="21" spans="2:10" s="1" customFormat="1" x14ac:dyDescent="0.4">
      <c r="B21" s="4"/>
      <c r="C21" s="4" t="s">
        <v>27</v>
      </c>
      <c r="D21" s="4" t="s">
        <v>132</v>
      </c>
      <c r="E21" s="4" t="s">
        <v>0</v>
      </c>
      <c r="F21" s="4" t="s">
        <v>133</v>
      </c>
      <c r="G21" s="4" t="s">
        <v>134</v>
      </c>
      <c r="H21" s="4" t="s">
        <v>135</v>
      </c>
      <c r="I21" s="4" t="s">
        <v>136</v>
      </c>
      <c r="J21" s="4" t="s">
        <v>137</v>
      </c>
    </row>
    <row r="22" spans="2:10" x14ac:dyDescent="0.4">
      <c r="B22" s="4" t="s">
        <v>142</v>
      </c>
      <c r="C22" s="4" t="s">
        <v>143</v>
      </c>
      <c r="D22" s="4" t="s">
        <v>144</v>
      </c>
      <c r="E22" s="4" t="s">
        <v>1</v>
      </c>
      <c r="F22" s="4">
        <v>7</v>
      </c>
      <c r="G22" s="5">
        <v>3560000</v>
      </c>
      <c r="H22" s="7">
        <v>0.05</v>
      </c>
      <c r="I22" s="5">
        <v>534000.00000000012</v>
      </c>
      <c r="J22" s="5">
        <v>4094000</v>
      </c>
    </row>
    <row r="23" spans="2:10" x14ac:dyDescent="0.4">
      <c r="B23" s="4" t="s">
        <v>148</v>
      </c>
      <c r="C23" s="4" t="s">
        <v>149</v>
      </c>
      <c r="D23" s="4" t="s">
        <v>140</v>
      </c>
      <c r="E23" s="4" t="s">
        <v>1</v>
      </c>
      <c r="F23" s="4">
        <v>8</v>
      </c>
      <c r="G23" s="5">
        <v>3500000</v>
      </c>
      <c r="H23" s="7">
        <v>0.05</v>
      </c>
      <c r="I23" s="5">
        <v>525000.00000000012</v>
      </c>
      <c r="J23" s="5">
        <v>4025000</v>
      </c>
    </row>
    <row r="24" spans="2:10" x14ac:dyDescent="0.4">
      <c r="B24" s="4" t="s">
        <v>158</v>
      </c>
      <c r="C24" s="4" t="s">
        <v>159</v>
      </c>
      <c r="D24" s="4" t="s">
        <v>147</v>
      </c>
      <c r="E24" s="4" t="s">
        <v>1</v>
      </c>
      <c r="F24" s="4">
        <v>7</v>
      </c>
      <c r="G24" s="5">
        <v>3570000</v>
      </c>
      <c r="H24" s="7">
        <v>0.05</v>
      </c>
      <c r="I24" s="5">
        <v>535500.00000000012</v>
      </c>
      <c r="J24" s="5">
        <v>4105500</v>
      </c>
    </row>
    <row r="26" spans="2:10" x14ac:dyDescent="0.4">
      <c r="B26" s="4" t="s">
        <v>27</v>
      </c>
      <c r="C26" s="4" t="s">
        <v>132</v>
      </c>
      <c r="D26" s="4" t="s">
        <v>0</v>
      </c>
      <c r="E26" s="4" t="s">
        <v>133</v>
      </c>
      <c r="F26" s="4" t="s">
        <v>134</v>
      </c>
      <c r="G26" s="4" t="s">
        <v>135</v>
      </c>
      <c r="H26" s="4" t="s">
        <v>136</v>
      </c>
      <c r="I26" s="4" t="s">
        <v>137</v>
      </c>
    </row>
    <row r="27" spans="2:10" x14ac:dyDescent="0.4">
      <c r="B27" s="4" t="s">
        <v>143</v>
      </c>
      <c r="C27" s="4" t="s">
        <v>144</v>
      </c>
      <c r="D27" s="4" t="s">
        <v>1</v>
      </c>
      <c r="E27" s="4">
        <v>7</v>
      </c>
      <c r="F27" s="5">
        <v>3560000</v>
      </c>
      <c r="G27" s="7">
        <v>0.05</v>
      </c>
      <c r="H27" s="5">
        <v>534000.00000000012</v>
      </c>
      <c r="I27" s="5">
        <v>4094000</v>
      </c>
    </row>
    <row r="28" spans="2:10" x14ac:dyDescent="0.4">
      <c r="B28" s="4" t="s">
        <v>149</v>
      </c>
      <c r="C28" s="4" t="s">
        <v>140</v>
      </c>
      <c r="D28" s="4" t="s">
        <v>1</v>
      </c>
      <c r="E28" s="4">
        <v>8</v>
      </c>
      <c r="F28" s="5">
        <v>3500000</v>
      </c>
      <c r="G28" s="7">
        <v>0.05</v>
      </c>
      <c r="H28" s="5">
        <v>525000.00000000012</v>
      </c>
      <c r="I28" s="5">
        <v>4025000</v>
      </c>
    </row>
    <row r="29" spans="2:10" x14ac:dyDescent="0.4">
      <c r="B29" s="4" t="s">
        <v>159</v>
      </c>
      <c r="C29" s="4" t="s">
        <v>147</v>
      </c>
      <c r="D29" s="4" t="s">
        <v>1</v>
      </c>
      <c r="E29" s="4">
        <v>7</v>
      </c>
      <c r="F29" s="5">
        <v>3570000</v>
      </c>
      <c r="G29" s="7">
        <v>0.05</v>
      </c>
      <c r="H29" s="5">
        <v>535500.00000000012</v>
      </c>
      <c r="I29" s="5">
        <v>4105500</v>
      </c>
    </row>
  </sheetData>
  <mergeCells count="1">
    <mergeCell ref="B1:J1"/>
  </mergeCells>
  <phoneticPr fontId="1" type="noConversion"/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5"/>
  <sheetViews>
    <sheetView topLeftCell="A16" workbookViewId="0">
      <selection activeCell="C28" sqref="C28:C35"/>
    </sheetView>
  </sheetViews>
  <sheetFormatPr defaultRowHeight="17.399999999999999" x14ac:dyDescent="0.4"/>
  <cols>
    <col min="1" max="1" width="9.8984375" bestFit="1" customWidth="1"/>
    <col min="2" max="2" width="10.59765625" bestFit="1" customWidth="1"/>
    <col min="3" max="3" width="9.09765625" bestFit="1" customWidth="1"/>
  </cols>
  <sheetData>
    <row r="1" spans="1:9" x14ac:dyDescent="0.4">
      <c r="A1" s="2" t="s">
        <v>5</v>
      </c>
      <c r="B1" s="3" t="s">
        <v>6</v>
      </c>
      <c r="F1" s="2" t="s">
        <v>25</v>
      </c>
      <c r="G1" s="3" t="s">
        <v>26</v>
      </c>
    </row>
    <row r="2" spans="1:9" x14ac:dyDescent="0.4">
      <c r="A2" s="4" t="s">
        <v>7</v>
      </c>
      <c r="B2" s="4" t="s">
        <v>8</v>
      </c>
      <c r="C2" s="4" t="s">
        <v>9</v>
      </c>
      <c r="D2" s="4" t="s">
        <v>10</v>
      </c>
      <c r="F2" s="4" t="s">
        <v>27</v>
      </c>
      <c r="G2" s="4" t="s">
        <v>0</v>
      </c>
      <c r="H2" s="4" t="s">
        <v>28</v>
      </c>
      <c r="I2" s="4" t="s">
        <v>29</v>
      </c>
    </row>
    <row r="3" spans="1:9" x14ac:dyDescent="0.4">
      <c r="A3" s="4" t="s">
        <v>11</v>
      </c>
      <c r="B3" s="4" t="s">
        <v>12</v>
      </c>
      <c r="C3" s="5">
        <v>540</v>
      </c>
      <c r="D3" s="5">
        <v>230</v>
      </c>
      <c r="F3" s="4" t="s">
        <v>30</v>
      </c>
      <c r="G3" s="4" t="s">
        <v>1</v>
      </c>
      <c r="H3" s="4">
        <v>241</v>
      </c>
      <c r="I3" s="4">
        <v>293</v>
      </c>
    </row>
    <row r="4" spans="1:9" x14ac:dyDescent="0.4">
      <c r="A4" s="4" t="s">
        <v>13</v>
      </c>
      <c r="B4" s="4" t="s">
        <v>14</v>
      </c>
      <c r="C4" s="5">
        <v>430</v>
      </c>
      <c r="D4" s="5">
        <v>210</v>
      </c>
      <c r="F4" s="4" t="s">
        <v>31</v>
      </c>
      <c r="G4" s="4" t="s">
        <v>1</v>
      </c>
      <c r="H4" s="4">
        <v>304</v>
      </c>
      <c r="I4" s="4">
        <v>356</v>
      </c>
    </row>
    <row r="5" spans="1:9" x14ac:dyDescent="0.4">
      <c r="A5" s="4" t="s">
        <v>15</v>
      </c>
      <c r="B5" s="4" t="s">
        <v>16</v>
      </c>
      <c r="C5" s="5">
        <v>120</v>
      </c>
      <c r="D5" s="5">
        <v>180</v>
      </c>
      <c r="F5" s="4" t="s">
        <v>32</v>
      </c>
      <c r="G5" s="4" t="s">
        <v>2</v>
      </c>
      <c r="H5" s="4">
        <v>389</v>
      </c>
      <c r="I5" s="4">
        <v>427</v>
      </c>
    </row>
    <row r="6" spans="1:9" x14ac:dyDescent="0.4">
      <c r="A6" s="4" t="s">
        <v>17</v>
      </c>
      <c r="B6" s="4" t="s">
        <v>18</v>
      </c>
      <c r="C6" s="5">
        <v>500</v>
      </c>
      <c r="D6" s="5">
        <v>310</v>
      </c>
      <c r="F6" s="4" t="s">
        <v>33</v>
      </c>
      <c r="G6" s="4" t="s">
        <v>2</v>
      </c>
      <c r="H6" s="4">
        <v>392</v>
      </c>
      <c r="I6" s="4">
        <v>408</v>
      </c>
    </row>
    <row r="7" spans="1:9" x14ac:dyDescent="0.4">
      <c r="A7" s="4" t="s">
        <v>19</v>
      </c>
      <c r="B7" s="4" t="s">
        <v>16</v>
      </c>
      <c r="C7" s="5">
        <v>120</v>
      </c>
      <c r="D7" s="5">
        <v>110</v>
      </c>
      <c r="F7" s="4" t="s">
        <v>34</v>
      </c>
      <c r="G7" s="4" t="s">
        <v>2</v>
      </c>
      <c r="H7" s="4">
        <v>286</v>
      </c>
      <c r="I7" s="4">
        <v>261</v>
      </c>
    </row>
    <row r="8" spans="1:9" x14ac:dyDescent="0.4">
      <c r="A8" s="4" t="s">
        <v>20</v>
      </c>
      <c r="B8" s="4" t="s">
        <v>14</v>
      </c>
      <c r="C8" s="5">
        <v>480</v>
      </c>
      <c r="D8" s="5">
        <v>310</v>
      </c>
      <c r="F8" s="4" t="s">
        <v>35</v>
      </c>
      <c r="G8" s="4" t="s">
        <v>2</v>
      </c>
      <c r="H8" s="4">
        <v>275</v>
      </c>
      <c r="I8" s="4">
        <v>233</v>
      </c>
    </row>
    <row r="9" spans="1:9" x14ac:dyDescent="0.4">
      <c r="A9" s="4" t="s">
        <v>21</v>
      </c>
      <c r="B9" s="4" t="s">
        <v>16</v>
      </c>
      <c r="C9" s="5">
        <v>160</v>
      </c>
      <c r="D9" s="5">
        <v>172</v>
      </c>
      <c r="F9" s="4" t="s">
        <v>36</v>
      </c>
      <c r="G9" s="4" t="s">
        <v>3</v>
      </c>
      <c r="H9" s="4">
        <v>395</v>
      </c>
      <c r="I9" s="4">
        <v>385</v>
      </c>
    </row>
    <row r="10" spans="1:9" x14ac:dyDescent="0.4">
      <c r="A10" s="4" t="s">
        <v>22</v>
      </c>
      <c r="B10" s="4" t="s">
        <v>16</v>
      </c>
      <c r="C10" s="5">
        <v>245</v>
      </c>
      <c r="D10" s="5">
        <v>112</v>
      </c>
      <c r="F10" s="4" t="s">
        <v>37</v>
      </c>
      <c r="G10" s="4" t="s">
        <v>3</v>
      </c>
      <c r="H10" s="4">
        <v>352</v>
      </c>
      <c r="I10" s="4">
        <v>289</v>
      </c>
    </row>
    <row r="11" spans="1:9" x14ac:dyDescent="0.4">
      <c r="A11" s="21" t="s">
        <v>23</v>
      </c>
      <c r="B11" s="22"/>
      <c r="C11" s="5">
        <f>INT(_xlfn.STDEV.S(C3:C10))</f>
        <v>181</v>
      </c>
      <c r="D11" s="5">
        <f>INT(_xlfn.STDEV.S(D3:D10))</f>
        <v>77</v>
      </c>
      <c r="F11" s="4" t="s">
        <v>38</v>
      </c>
      <c r="G11" s="4" t="s">
        <v>3</v>
      </c>
      <c r="H11" s="4">
        <v>386</v>
      </c>
      <c r="I11" s="4">
        <v>399</v>
      </c>
    </row>
    <row r="12" spans="1:9" x14ac:dyDescent="0.4">
      <c r="A12" s="21" t="s">
        <v>24</v>
      </c>
      <c r="B12" s="22"/>
      <c r="C12" s="5">
        <f>INT(_xlfn.VAR.S(C3:C10))</f>
        <v>32795</v>
      </c>
      <c r="D12" s="5">
        <f>INT(_xlfn.VAR.S(D3:D10))</f>
        <v>6011</v>
      </c>
      <c r="F12" s="21" t="s">
        <v>39</v>
      </c>
      <c r="G12" s="23"/>
      <c r="H12" s="22"/>
      <c r="I12" s="4">
        <f>COUNTIFS(H3:H11,"&gt;="&amp;LARGE(H3:H11,3),I3:I11,"&gt;="&amp;LARGE(I3:I11,3))</f>
        <v>2</v>
      </c>
    </row>
    <row r="15" spans="1:9" x14ac:dyDescent="0.4">
      <c r="A15" s="2" t="s">
        <v>40</v>
      </c>
      <c r="B15" s="3" t="s">
        <v>41</v>
      </c>
      <c r="F15" s="2" t="s">
        <v>54</v>
      </c>
      <c r="G15" s="3" t="s">
        <v>55</v>
      </c>
    </row>
    <row r="16" spans="1:9" x14ac:dyDescent="0.4">
      <c r="A16" s="4" t="s">
        <v>27</v>
      </c>
      <c r="B16" s="4" t="s">
        <v>42</v>
      </c>
      <c r="C16" s="4" t="s">
        <v>43</v>
      </c>
      <c r="D16" s="6" t="s">
        <v>44</v>
      </c>
      <c r="F16" s="4" t="s">
        <v>56</v>
      </c>
      <c r="G16" s="4" t="s">
        <v>57</v>
      </c>
      <c r="H16" s="4" t="s">
        <v>58</v>
      </c>
      <c r="I16" s="6" t="s">
        <v>59</v>
      </c>
    </row>
    <row r="17" spans="1:9" x14ac:dyDescent="0.4">
      <c r="A17" s="4" t="s">
        <v>45</v>
      </c>
      <c r="B17" s="4">
        <v>88</v>
      </c>
      <c r="C17" s="4">
        <v>5</v>
      </c>
      <c r="D17" s="4" t="str">
        <f>CHOOSE(MOD(B17,10)+1,"청주","제주","대구","광주","속초","목포","경주","고성","군산","강릉")</f>
        <v>군산</v>
      </c>
      <c r="F17" s="4" t="s">
        <v>60</v>
      </c>
      <c r="G17" s="4">
        <v>96</v>
      </c>
      <c r="H17" s="4">
        <v>6</v>
      </c>
      <c r="I17" s="4" t="str">
        <f>IF(SUM($G$17:G17)&gt;=600,"2차달성",IF(SUM($G$17:G17)&gt;=400,"1차달성",""))</f>
        <v/>
      </c>
    </row>
    <row r="18" spans="1:9" x14ac:dyDescent="0.4">
      <c r="A18" s="4" t="s">
        <v>46</v>
      </c>
      <c r="B18" s="4">
        <v>61</v>
      </c>
      <c r="C18" s="4">
        <v>7</v>
      </c>
      <c r="D18" s="4" t="str">
        <f t="shared" ref="D18:D24" si="0">CHOOSE(MOD(B18,10)+1,"청주","제주","대구","광주","속초","목포","경주","고성","군산","강릉")</f>
        <v>제주</v>
      </c>
      <c r="F18" s="4" t="s">
        <v>61</v>
      </c>
      <c r="G18" s="4">
        <v>85</v>
      </c>
      <c r="H18" s="4">
        <v>1</v>
      </c>
      <c r="I18" s="4" t="str">
        <f>IF(SUM($G$17:G18)&gt;=600,"2차달성",IF(SUM($G$17:G18)&gt;=400,"1차달성",""))</f>
        <v/>
      </c>
    </row>
    <row r="19" spans="1:9" x14ac:dyDescent="0.4">
      <c r="A19" s="4" t="s">
        <v>48</v>
      </c>
      <c r="B19" s="4">
        <v>44</v>
      </c>
      <c r="C19" s="4">
        <v>2</v>
      </c>
      <c r="D19" s="4" t="str">
        <f t="shared" si="0"/>
        <v>속초</v>
      </c>
      <c r="F19" s="4" t="s">
        <v>62</v>
      </c>
      <c r="G19" s="4">
        <v>102</v>
      </c>
      <c r="H19" s="4">
        <v>4</v>
      </c>
      <c r="I19" s="4" t="str">
        <f>IF(SUM($G$17:G19)&gt;=600,"2차달성",IF(SUM($G$17:G19)&gt;=400,"1차달성",""))</f>
        <v/>
      </c>
    </row>
    <row r="20" spans="1:9" x14ac:dyDescent="0.4">
      <c r="A20" s="4" t="s">
        <v>49</v>
      </c>
      <c r="B20" s="4">
        <v>96</v>
      </c>
      <c r="C20" s="4">
        <v>4</v>
      </c>
      <c r="D20" s="4" t="str">
        <f t="shared" si="0"/>
        <v>경주</v>
      </c>
      <c r="F20" s="4" t="s">
        <v>63</v>
      </c>
      <c r="G20" s="4">
        <v>128</v>
      </c>
      <c r="H20" s="4">
        <v>2</v>
      </c>
      <c r="I20" s="4" t="str">
        <f>IF(SUM($G$17:G20)&gt;=600,"2차달성",IF(SUM($G$17:G20)&gt;=400,"1차달성",""))</f>
        <v>1차달성</v>
      </c>
    </row>
    <row r="21" spans="1:9" x14ac:dyDescent="0.4">
      <c r="A21" s="4" t="s">
        <v>50</v>
      </c>
      <c r="B21" s="4">
        <v>85</v>
      </c>
      <c r="C21" s="4">
        <v>6</v>
      </c>
      <c r="D21" s="4" t="str">
        <f t="shared" si="0"/>
        <v>목포</v>
      </c>
      <c r="F21" s="4" t="s">
        <v>64</v>
      </c>
      <c r="G21" s="4">
        <v>93</v>
      </c>
      <c r="H21" s="4">
        <v>8</v>
      </c>
      <c r="I21" s="4" t="str">
        <f>IF(SUM($G$17:G21)&gt;=600,"2차달성",IF(SUM($G$17:G21)&gt;=400,"1차달성",""))</f>
        <v>1차달성</v>
      </c>
    </row>
    <row r="22" spans="1:9" x14ac:dyDescent="0.4">
      <c r="A22" s="4" t="s">
        <v>51</v>
      </c>
      <c r="B22" s="4">
        <v>70</v>
      </c>
      <c r="C22" s="4">
        <v>4</v>
      </c>
      <c r="D22" s="4" t="str">
        <f t="shared" si="0"/>
        <v>청주</v>
      </c>
      <c r="F22" s="4" t="s">
        <v>65</v>
      </c>
      <c r="G22" s="4">
        <v>76</v>
      </c>
      <c r="H22" s="4">
        <v>4</v>
      </c>
      <c r="I22" s="4" t="str">
        <f>IF(SUM($G$17:G22)&gt;=600,"2차달성",IF(SUM($G$17:G22)&gt;=400,"1차달성",""))</f>
        <v>1차달성</v>
      </c>
    </row>
    <row r="23" spans="1:9" x14ac:dyDescent="0.4">
      <c r="A23" s="4" t="s">
        <v>52</v>
      </c>
      <c r="B23" s="4">
        <v>69</v>
      </c>
      <c r="C23" s="4">
        <v>3</v>
      </c>
      <c r="D23" s="4" t="str">
        <f t="shared" si="0"/>
        <v>강릉</v>
      </c>
      <c r="F23" s="4" t="s">
        <v>66</v>
      </c>
      <c r="G23" s="4">
        <v>89</v>
      </c>
      <c r="H23" s="4">
        <v>3</v>
      </c>
      <c r="I23" s="4" t="str">
        <f>IF(SUM($G$17:G23)&gt;=600,"2차달성",IF(SUM($G$17:G23)&gt;=400,"1차달성",""))</f>
        <v>2차달성</v>
      </c>
    </row>
    <row r="24" spans="1:9" x14ac:dyDescent="0.4">
      <c r="A24" s="4" t="s">
        <v>53</v>
      </c>
      <c r="B24" s="4">
        <v>92</v>
      </c>
      <c r="C24" s="4">
        <v>5</v>
      </c>
      <c r="D24" s="4" t="str">
        <f t="shared" si="0"/>
        <v>대구</v>
      </c>
      <c r="F24" s="4" t="s">
        <v>67</v>
      </c>
      <c r="G24" s="4">
        <v>111</v>
      </c>
      <c r="H24" s="4">
        <v>5</v>
      </c>
      <c r="I24" s="4" t="str">
        <f>IF(SUM($G$17:G24)&gt;=600,"2차달성",IF(SUM($G$17:G24)&gt;=400,"1차달성",""))</f>
        <v>2차달성</v>
      </c>
    </row>
    <row r="26" spans="1:9" x14ac:dyDescent="0.4">
      <c r="A26" s="2" t="s">
        <v>68</v>
      </c>
      <c r="B26" s="3" t="s">
        <v>69</v>
      </c>
    </row>
    <row r="27" spans="1:9" x14ac:dyDescent="0.4">
      <c r="A27" s="4" t="s">
        <v>70</v>
      </c>
      <c r="B27" s="4" t="s">
        <v>71</v>
      </c>
      <c r="C27" s="6" t="s">
        <v>72</v>
      </c>
    </row>
    <row r="28" spans="1:9" x14ac:dyDescent="0.4">
      <c r="A28" s="4" t="s">
        <v>73</v>
      </c>
      <c r="B28" s="5">
        <v>6841000</v>
      </c>
      <c r="C28" s="5">
        <f>B28/INDEX($F$34:$H$35,2,MATCH(LEFT(A28,3),$F$34:$H$34,0))</f>
        <v>7890.4267589388701</v>
      </c>
    </row>
    <row r="29" spans="1:9" x14ac:dyDescent="0.4">
      <c r="A29" s="4" t="s">
        <v>74</v>
      </c>
      <c r="B29" s="5">
        <v>8200000</v>
      </c>
      <c r="C29" s="5">
        <f t="shared" ref="C29:C35" si="1">B29/INDEX($F$34:$H$35,2,MATCH(LEFT(A29,3),$F$34:$H$34,0))</f>
        <v>7308.3778966131904</v>
      </c>
    </row>
    <row r="30" spans="1:9" x14ac:dyDescent="0.4">
      <c r="A30" s="4" t="s">
        <v>75</v>
      </c>
      <c r="B30" s="5">
        <v>4985000</v>
      </c>
      <c r="C30" s="5">
        <f t="shared" si="1"/>
        <v>4442.9590017825312</v>
      </c>
    </row>
    <row r="31" spans="1:9" x14ac:dyDescent="0.4">
      <c r="A31" s="4" t="s">
        <v>76</v>
      </c>
      <c r="B31" s="5">
        <v>7650000</v>
      </c>
      <c r="C31" s="5">
        <f t="shared" si="1"/>
        <v>4808.2966687617854</v>
      </c>
    </row>
    <row r="32" spans="1:9" x14ac:dyDescent="0.4">
      <c r="A32" s="4" t="s">
        <v>77</v>
      </c>
      <c r="B32" s="5">
        <v>6683000</v>
      </c>
      <c r="C32" s="5">
        <f t="shared" si="1"/>
        <v>7708.1891580161473</v>
      </c>
    </row>
    <row r="33" spans="1:8" x14ac:dyDescent="0.4">
      <c r="A33" s="4" t="s">
        <v>78</v>
      </c>
      <c r="B33" s="5">
        <v>6150000</v>
      </c>
      <c r="C33" s="5">
        <f t="shared" si="1"/>
        <v>3865.4934003771214</v>
      </c>
      <c r="E33" t="s">
        <v>81</v>
      </c>
    </row>
    <row r="34" spans="1:8" x14ac:dyDescent="0.4">
      <c r="A34" s="4" t="s">
        <v>79</v>
      </c>
      <c r="B34" s="5">
        <v>7240000</v>
      </c>
      <c r="C34" s="5">
        <f t="shared" si="1"/>
        <v>8350.6343713956176</v>
      </c>
      <c r="E34" s="4" t="s">
        <v>82</v>
      </c>
      <c r="F34" s="4" t="s">
        <v>83</v>
      </c>
      <c r="G34" s="4" t="s">
        <v>84</v>
      </c>
      <c r="H34" s="4" t="s">
        <v>85</v>
      </c>
    </row>
    <row r="35" spans="1:8" x14ac:dyDescent="0.4">
      <c r="A35" s="4" t="s">
        <v>80</v>
      </c>
      <c r="B35" s="5">
        <v>8060000</v>
      </c>
      <c r="C35" s="5">
        <f t="shared" si="1"/>
        <v>7183.6007130124781</v>
      </c>
      <c r="E35" s="4" t="s">
        <v>86</v>
      </c>
      <c r="F35" s="5">
        <v>1122</v>
      </c>
      <c r="G35" s="5">
        <v>867</v>
      </c>
      <c r="H35" s="5">
        <v>1591</v>
      </c>
    </row>
  </sheetData>
  <mergeCells count="3">
    <mergeCell ref="A12:B12"/>
    <mergeCell ref="A11:B11"/>
    <mergeCell ref="F12:H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I23"/>
  <sheetViews>
    <sheetView topLeftCell="A4" workbookViewId="0">
      <selection activeCell="G7" sqref="G7"/>
    </sheetView>
  </sheetViews>
  <sheetFormatPr defaultRowHeight="17.399999999999999" outlineLevelRow="3" x14ac:dyDescent="0.4"/>
  <cols>
    <col min="1" max="1" width="2.59765625" customWidth="1"/>
    <col min="8" max="9" width="10.3984375" bestFit="1" customWidth="1"/>
  </cols>
  <sheetData>
    <row r="1" spans="2:9" ht="21" x14ac:dyDescent="0.4">
      <c r="B1" s="15" t="s">
        <v>162</v>
      </c>
      <c r="C1" s="15"/>
      <c r="D1" s="15"/>
      <c r="E1" s="15"/>
      <c r="F1" s="15"/>
      <c r="G1" s="15"/>
      <c r="H1" s="15"/>
      <c r="I1" s="15"/>
    </row>
    <row r="3" spans="2:9" x14ac:dyDescent="0.4">
      <c r="B3" s="4" t="s">
        <v>7</v>
      </c>
      <c r="C3" s="4" t="s">
        <v>163</v>
      </c>
      <c r="D3" s="4" t="s">
        <v>164</v>
      </c>
      <c r="E3" s="4" t="s">
        <v>165</v>
      </c>
      <c r="F3" s="4" t="s">
        <v>57</v>
      </c>
      <c r="G3" s="4" t="s">
        <v>166</v>
      </c>
      <c r="H3" s="4" t="s">
        <v>167</v>
      </c>
      <c r="I3" s="4" t="s">
        <v>168</v>
      </c>
    </row>
    <row r="4" spans="2:9" outlineLevel="3" x14ac:dyDescent="0.4">
      <c r="B4" s="4" t="s">
        <v>176</v>
      </c>
      <c r="C4" s="4" t="s">
        <v>140</v>
      </c>
      <c r="D4" s="4" t="s">
        <v>177</v>
      </c>
      <c r="E4" s="4" t="s">
        <v>178</v>
      </c>
      <c r="F4" s="4">
        <v>90</v>
      </c>
      <c r="G4" s="4">
        <v>30</v>
      </c>
      <c r="H4" s="4">
        <v>8</v>
      </c>
      <c r="I4" s="7">
        <v>0.27</v>
      </c>
    </row>
    <row r="5" spans="2:9" outlineLevel="3" x14ac:dyDescent="0.4">
      <c r="B5" s="4" t="s">
        <v>179</v>
      </c>
      <c r="C5" s="4" t="s">
        <v>140</v>
      </c>
      <c r="D5" s="4" t="s">
        <v>180</v>
      </c>
      <c r="E5" s="4" t="s">
        <v>178</v>
      </c>
      <c r="F5" s="4">
        <v>300</v>
      </c>
      <c r="G5" s="4">
        <v>100</v>
      </c>
      <c r="H5" s="4">
        <v>65</v>
      </c>
      <c r="I5" s="7">
        <v>0.65</v>
      </c>
    </row>
    <row r="6" spans="2:9" outlineLevel="2" x14ac:dyDescent="0.4">
      <c r="B6" s="4"/>
      <c r="C6" s="4"/>
      <c r="D6" s="4"/>
      <c r="E6" s="40" t="s">
        <v>316</v>
      </c>
      <c r="F6" s="4"/>
      <c r="G6" s="4"/>
      <c r="H6" s="4">
        <f>SUBTOTAL(9,H4:H5)</f>
        <v>73</v>
      </c>
      <c r="I6" s="7"/>
    </row>
    <row r="7" spans="2:9" outlineLevel="3" x14ac:dyDescent="0.4">
      <c r="B7" s="4" t="s">
        <v>174</v>
      </c>
      <c r="C7" s="4" t="s">
        <v>140</v>
      </c>
      <c r="D7" s="4" t="s">
        <v>175</v>
      </c>
      <c r="E7" s="4" t="s">
        <v>171</v>
      </c>
      <c r="F7" s="4">
        <v>85</v>
      </c>
      <c r="G7" s="4">
        <v>30</v>
      </c>
      <c r="H7" s="4">
        <v>9</v>
      </c>
      <c r="I7" s="7">
        <v>0.3</v>
      </c>
    </row>
    <row r="8" spans="2:9" outlineLevel="2" x14ac:dyDescent="0.4">
      <c r="B8" s="4"/>
      <c r="C8" s="4"/>
      <c r="D8" s="4"/>
      <c r="E8" s="40" t="s">
        <v>317</v>
      </c>
      <c r="F8" s="4"/>
      <c r="G8" s="4"/>
      <c r="H8" s="4">
        <f>SUBTOTAL(9,H7:H7)</f>
        <v>9</v>
      </c>
      <c r="I8" s="7"/>
    </row>
    <row r="9" spans="2:9" outlineLevel="1" x14ac:dyDescent="0.4">
      <c r="B9" s="4"/>
      <c r="C9" s="40" t="s">
        <v>311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7"/>
    </row>
    <row r="10" spans="2:9" outlineLevel="3" x14ac:dyDescent="0.4">
      <c r="B10" s="4" t="s">
        <v>186</v>
      </c>
      <c r="C10" s="4" t="s">
        <v>144</v>
      </c>
      <c r="D10" s="4" t="s">
        <v>187</v>
      </c>
      <c r="E10" s="4" t="s">
        <v>183</v>
      </c>
      <c r="F10" s="4">
        <v>250</v>
      </c>
      <c r="G10" s="4">
        <v>100</v>
      </c>
      <c r="H10" s="4">
        <v>75</v>
      </c>
      <c r="I10" s="7">
        <v>0.75</v>
      </c>
    </row>
    <row r="11" spans="2:9" outlineLevel="3" x14ac:dyDescent="0.4">
      <c r="B11" s="4" t="s">
        <v>188</v>
      </c>
      <c r="C11" s="4" t="s">
        <v>144</v>
      </c>
      <c r="D11" s="4" t="s">
        <v>189</v>
      </c>
      <c r="E11" s="4" t="s">
        <v>183</v>
      </c>
      <c r="F11" s="4">
        <v>45</v>
      </c>
      <c r="G11" s="4">
        <v>60</v>
      </c>
      <c r="H11" s="4">
        <v>15</v>
      </c>
      <c r="I11" s="7">
        <v>0.25</v>
      </c>
    </row>
    <row r="12" spans="2:9" outlineLevel="2" x14ac:dyDescent="0.4">
      <c r="B12" s="4"/>
      <c r="C12" s="4"/>
      <c r="D12" s="4"/>
      <c r="E12" s="40" t="s">
        <v>318</v>
      </c>
      <c r="F12" s="4"/>
      <c r="G12" s="4"/>
      <c r="H12" s="4">
        <f>SUBTOTAL(9,H10:H11)</f>
        <v>90</v>
      </c>
      <c r="I12" s="7"/>
    </row>
    <row r="13" spans="2:9" outlineLevel="3" x14ac:dyDescent="0.4">
      <c r="B13" s="4" t="s">
        <v>172</v>
      </c>
      <c r="C13" s="4" t="s">
        <v>144</v>
      </c>
      <c r="D13" s="4" t="s">
        <v>173</v>
      </c>
      <c r="E13" s="4" t="s">
        <v>171</v>
      </c>
      <c r="F13" s="4">
        <v>190</v>
      </c>
      <c r="G13" s="4">
        <v>70</v>
      </c>
      <c r="H13" s="4">
        <v>21</v>
      </c>
      <c r="I13" s="7">
        <v>0.3</v>
      </c>
    </row>
    <row r="14" spans="2:9" outlineLevel="2" x14ac:dyDescent="0.4">
      <c r="B14" s="4"/>
      <c r="C14" s="4"/>
      <c r="D14" s="4"/>
      <c r="E14" s="40" t="s">
        <v>317</v>
      </c>
      <c r="F14" s="4"/>
      <c r="G14" s="4"/>
      <c r="H14" s="4">
        <f>SUBTOTAL(9,H13:H13)</f>
        <v>21</v>
      </c>
      <c r="I14" s="7"/>
    </row>
    <row r="15" spans="2:9" outlineLevel="1" x14ac:dyDescent="0.4">
      <c r="B15" s="4"/>
      <c r="C15" s="40" t="s">
        <v>312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7"/>
    </row>
    <row r="16" spans="2:9" outlineLevel="3" x14ac:dyDescent="0.4">
      <c r="B16" s="4" t="s">
        <v>181</v>
      </c>
      <c r="C16" s="4" t="s">
        <v>147</v>
      </c>
      <c r="D16" s="4" t="s">
        <v>182</v>
      </c>
      <c r="E16" s="4" t="s">
        <v>183</v>
      </c>
      <c r="F16" s="4">
        <v>160</v>
      </c>
      <c r="G16" s="4">
        <v>70</v>
      </c>
      <c r="H16" s="4">
        <v>18</v>
      </c>
      <c r="I16" s="7">
        <v>0.26</v>
      </c>
    </row>
    <row r="17" spans="2:9" outlineLevel="3" x14ac:dyDescent="0.4">
      <c r="B17" s="4" t="s">
        <v>184</v>
      </c>
      <c r="C17" s="4" t="s">
        <v>147</v>
      </c>
      <c r="D17" s="4" t="s">
        <v>185</v>
      </c>
      <c r="E17" s="4" t="s">
        <v>183</v>
      </c>
      <c r="F17" s="4">
        <v>180</v>
      </c>
      <c r="G17" s="4">
        <v>70</v>
      </c>
      <c r="H17" s="4">
        <v>55</v>
      </c>
      <c r="I17" s="7">
        <v>0.79</v>
      </c>
    </row>
    <row r="18" spans="2:9" outlineLevel="2" x14ac:dyDescent="0.4">
      <c r="B18" s="4"/>
      <c r="C18" s="4"/>
      <c r="D18" s="4"/>
      <c r="E18" s="40" t="s">
        <v>318</v>
      </c>
      <c r="F18" s="4"/>
      <c r="G18" s="4"/>
      <c r="H18" s="4">
        <f>SUBTOTAL(9,H16:H17)</f>
        <v>73</v>
      </c>
      <c r="I18" s="7"/>
    </row>
    <row r="19" spans="2:9" outlineLevel="3" x14ac:dyDescent="0.4">
      <c r="B19" s="4" t="s">
        <v>169</v>
      </c>
      <c r="C19" s="4" t="s">
        <v>147</v>
      </c>
      <c r="D19" s="4" t="s">
        <v>170</v>
      </c>
      <c r="E19" s="4" t="s">
        <v>171</v>
      </c>
      <c r="F19" s="4">
        <v>210</v>
      </c>
      <c r="G19" s="4">
        <v>100</v>
      </c>
      <c r="H19" s="4">
        <v>30</v>
      </c>
      <c r="I19" s="7">
        <v>0.3</v>
      </c>
    </row>
    <row r="20" spans="2:9" outlineLevel="2" x14ac:dyDescent="0.4">
      <c r="B20" s="41"/>
      <c r="C20" s="41"/>
      <c r="D20" s="41"/>
      <c r="E20" s="43" t="s">
        <v>317</v>
      </c>
      <c r="F20" s="41"/>
      <c r="G20" s="41"/>
      <c r="H20" s="41">
        <f>SUBTOTAL(9,H19:H19)</f>
        <v>30</v>
      </c>
      <c r="I20" s="42"/>
    </row>
    <row r="21" spans="2:9" outlineLevel="1" x14ac:dyDescent="0.4">
      <c r="B21" s="41"/>
      <c r="C21" s="43" t="s">
        <v>313</v>
      </c>
      <c r="D21" s="41"/>
      <c r="E21" s="41"/>
      <c r="F21" s="41">
        <f>SUBTOTAL(1,F16:F19)</f>
        <v>183.33333333333334</v>
      </c>
      <c r="G21" s="41">
        <f>SUBTOTAL(1,G16:G19)</f>
        <v>80</v>
      </c>
      <c r="H21" s="41"/>
      <c r="I21" s="42"/>
    </row>
    <row r="22" spans="2:9" x14ac:dyDescent="0.4">
      <c r="B22" s="41"/>
      <c r="C22" s="43"/>
      <c r="D22" s="41"/>
      <c r="E22" s="43" t="s">
        <v>315</v>
      </c>
      <c r="F22" s="41"/>
      <c r="G22" s="41"/>
      <c r="H22" s="41">
        <f>SUBTOTAL(9,H4:H19)</f>
        <v>296</v>
      </c>
      <c r="I22" s="42"/>
    </row>
    <row r="23" spans="2:9" x14ac:dyDescent="0.4">
      <c r="B23" s="41"/>
      <c r="C23" s="43" t="s">
        <v>314</v>
      </c>
      <c r="D23" s="41"/>
      <c r="E23" s="41"/>
      <c r="F23" s="41">
        <f>SUBTOTAL(1,F4:F19)</f>
        <v>167.77777777777777</v>
      </c>
      <c r="G23" s="41">
        <f>SUBTOTAL(1,G4:G19)</f>
        <v>70</v>
      </c>
      <c r="H23" s="41"/>
      <c r="I23" s="42"/>
    </row>
  </sheetData>
  <sortState xmlns:xlrd2="http://schemas.microsoft.com/office/spreadsheetml/2017/richdata2" ref="B4:I19">
    <sortCondition ref="C4:C19"/>
    <sortCondition ref="E4:E19"/>
  </sortState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26"/>
  <sheetViews>
    <sheetView topLeftCell="A10" workbookViewId="0">
      <selection activeCell="H22" sqref="H22"/>
    </sheetView>
  </sheetViews>
  <sheetFormatPr defaultRowHeight="17.399999999999999" x14ac:dyDescent="0.4"/>
  <cols>
    <col min="1" max="1" width="14.19921875" bestFit="1" customWidth="1"/>
    <col min="2" max="4" width="10" bestFit="1" customWidth="1"/>
    <col min="5" max="5" width="8.3984375" bestFit="1" customWidth="1"/>
    <col min="6" max="6" width="8.69921875" customWidth="1"/>
    <col min="7" max="7" width="9.09765625" bestFit="1" customWidth="1"/>
  </cols>
  <sheetData>
    <row r="1" spans="1:7" ht="21" x14ac:dyDescent="0.4">
      <c r="A1" s="15" t="s">
        <v>190</v>
      </c>
      <c r="B1" s="15"/>
      <c r="C1" s="15"/>
      <c r="D1" s="15"/>
      <c r="E1" s="15"/>
      <c r="F1" s="15"/>
      <c r="G1" s="15"/>
    </row>
    <row r="3" spans="1:7" x14ac:dyDescent="0.4">
      <c r="A3" s="4" t="s">
        <v>191</v>
      </c>
      <c r="B3" s="4" t="s">
        <v>192</v>
      </c>
      <c r="C3" s="4" t="s">
        <v>193</v>
      </c>
      <c r="D3" s="4" t="s">
        <v>194</v>
      </c>
      <c r="E3" s="4" t="s">
        <v>195</v>
      </c>
      <c r="F3" s="4" t="s">
        <v>196</v>
      </c>
      <c r="G3" s="4" t="s">
        <v>197</v>
      </c>
    </row>
    <row r="4" spans="1:7" x14ac:dyDescent="0.4">
      <c r="A4" s="4" t="s">
        <v>198</v>
      </c>
      <c r="B4" s="4" t="s">
        <v>199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4">
      <c r="A5" s="4" t="s">
        <v>198</v>
      </c>
      <c r="B5" s="4" t="s">
        <v>200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4">
      <c r="A6" s="4" t="s">
        <v>198</v>
      </c>
      <c r="B6" s="4" t="s">
        <v>201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4">
      <c r="A7" s="4" t="s">
        <v>202</v>
      </c>
      <c r="B7" s="4" t="s">
        <v>203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4">
      <c r="A8" s="4" t="s">
        <v>202</v>
      </c>
      <c r="B8" s="4" t="s">
        <v>204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4">
      <c r="A9" s="4" t="s">
        <v>202</v>
      </c>
      <c r="B9" s="4" t="s">
        <v>205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4">
      <c r="A10" s="4" t="s">
        <v>206</v>
      </c>
      <c r="B10" s="4" t="s">
        <v>207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4">
      <c r="A11" s="4" t="s">
        <v>206</v>
      </c>
      <c r="B11" s="4" t="s">
        <v>208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4">
      <c r="A12" s="4" t="s">
        <v>206</v>
      </c>
      <c r="B12" s="4" t="s">
        <v>209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4">
      <c r="A18" s="44" t="s">
        <v>319</v>
      </c>
      <c r="B18" s="44" t="s">
        <v>191</v>
      </c>
    </row>
    <row r="19" spans="1:4" x14ac:dyDescent="0.4">
      <c r="A19" s="44" t="s">
        <v>192</v>
      </c>
      <c r="B19" t="s">
        <v>198</v>
      </c>
      <c r="C19" t="s">
        <v>202</v>
      </c>
      <c r="D19" t="s">
        <v>315</v>
      </c>
    </row>
    <row r="20" spans="1:4" x14ac:dyDescent="0.4">
      <c r="A20" t="s">
        <v>200</v>
      </c>
      <c r="B20" s="45">
        <v>500000</v>
      </c>
      <c r="C20" s="45"/>
      <c r="D20" s="45">
        <v>500000</v>
      </c>
    </row>
    <row r="21" spans="1:4" x14ac:dyDescent="0.4">
      <c r="A21" t="s">
        <v>201</v>
      </c>
      <c r="B21" s="45">
        <v>500000</v>
      </c>
      <c r="C21" s="45"/>
      <c r="D21" s="45">
        <v>500000</v>
      </c>
    </row>
    <row r="22" spans="1:4" x14ac:dyDescent="0.4">
      <c r="A22" t="s">
        <v>205</v>
      </c>
      <c r="B22" s="45"/>
      <c r="C22" s="45">
        <v>425000</v>
      </c>
      <c r="D22" s="45">
        <v>425000</v>
      </c>
    </row>
    <row r="23" spans="1:4" x14ac:dyDescent="0.4">
      <c r="A23" t="s">
        <v>204</v>
      </c>
      <c r="B23" s="45"/>
      <c r="C23" s="45">
        <v>500000</v>
      </c>
      <c r="D23" s="45">
        <v>500000</v>
      </c>
    </row>
    <row r="24" spans="1:4" x14ac:dyDescent="0.4">
      <c r="A24" t="s">
        <v>203</v>
      </c>
      <c r="B24" s="45"/>
      <c r="C24" s="45">
        <v>550000</v>
      </c>
      <c r="D24" s="45">
        <v>550000</v>
      </c>
    </row>
    <row r="25" spans="1:4" x14ac:dyDescent="0.4">
      <c r="A25" t="s">
        <v>199</v>
      </c>
      <c r="B25" s="45">
        <v>650000</v>
      </c>
      <c r="C25" s="45"/>
      <c r="D25" s="45">
        <v>650000</v>
      </c>
    </row>
    <row r="26" spans="1:4" x14ac:dyDescent="0.4">
      <c r="A26" t="s">
        <v>315</v>
      </c>
      <c r="B26" s="45">
        <v>1650000</v>
      </c>
      <c r="C26" s="45">
        <v>1475000</v>
      </c>
      <c r="D26" s="45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B6F9D-072A-4936-A3EC-E32F28182667}">
  <dimension ref="A1:G8"/>
  <sheetViews>
    <sheetView workbookViewId="0">
      <selection activeCell="J11" sqref="J11"/>
    </sheetView>
  </sheetViews>
  <sheetFormatPr defaultRowHeight="17.399999999999999" x14ac:dyDescent="0.4"/>
  <cols>
    <col min="1" max="2" width="10.59765625" customWidth="1"/>
    <col min="3" max="3" width="5.59765625" customWidth="1"/>
    <col min="5" max="5" width="10.796875" customWidth="1"/>
  </cols>
  <sheetData>
    <row r="1" spans="1:7" x14ac:dyDescent="0.4">
      <c r="A1" s="24" t="s">
        <v>210</v>
      </c>
      <c r="B1" s="24"/>
    </row>
    <row r="3" spans="1:7" x14ac:dyDescent="0.4">
      <c r="A3" s="4" t="s">
        <v>211</v>
      </c>
      <c r="B3" s="4" t="s">
        <v>212</v>
      </c>
      <c r="D3" s="4" t="s">
        <v>217</v>
      </c>
      <c r="E3" s="4" t="s">
        <v>218</v>
      </c>
    </row>
    <row r="4" spans="1:7" x14ac:dyDescent="0.4">
      <c r="A4" s="4" t="s">
        <v>213</v>
      </c>
      <c r="B4" s="10">
        <v>2450</v>
      </c>
      <c r="D4" s="10"/>
      <c r="E4" s="11">
        <f t="dataTable" ref="E4:E8" dt2D="0" dtr="1" r1="B6"/>
        <v>0</v>
      </c>
    </row>
    <row r="5" spans="1:7" x14ac:dyDescent="0.4">
      <c r="A5" s="4" t="s">
        <v>214</v>
      </c>
      <c r="B5" s="10">
        <v>1200</v>
      </c>
      <c r="D5" s="12">
        <v>1000</v>
      </c>
      <c r="E5" s="9">
        <v>1000</v>
      </c>
    </row>
    <row r="6" spans="1:7" x14ac:dyDescent="0.4">
      <c r="A6" s="4" t="s">
        <v>215</v>
      </c>
      <c r="B6" s="11">
        <f>B5/B4</f>
        <v>0.48979591836734693</v>
      </c>
      <c r="D6" s="12">
        <v>1500</v>
      </c>
      <c r="E6" s="9">
        <v>1500</v>
      </c>
    </row>
    <row r="7" spans="1:7" x14ac:dyDescent="0.4">
      <c r="A7" s="4" t="s">
        <v>216</v>
      </c>
      <c r="B7" s="10">
        <v>-1250</v>
      </c>
      <c r="D7" s="12">
        <v>2000</v>
      </c>
      <c r="E7" s="9">
        <v>2000</v>
      </c>
    </row>
    <row r="8" spans="1:7" x14ac:dyDescent="0.4">
      <c r="D8" s="12">
        <v>2500</v>
      </c>
      <c r="E8" s="9">
        <v>2500</v>
      </c>
    </row>
  </sheetData>
  <mergeCells count="1">
    <mergeCell ref="A1:B1"/>
  </mergeCells>
  <phoneticPr fontId="1" type="noConversion"/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2"/>
  <sheetViews>
    <sheetView workbookViewId="0">
      <selection activeCell="E4" sqref="E4:E12"/>
    </sheetView>
  </sheetViews>
  <sheetFormatPr defaultRowHeight="17.399999999999999" x14ac:dyDescent="0.4"/>
  <cols>
    <col min="4" max="4" width="10.59765625" bestFit="1" customWidth="1"/>
    <col min="6" max="6" width="10.3984375" bestFit="1" customWidth="1"/>
    <col min="8" max="8" width="10.3984375" bestFit="1" customWidth="1"/>
  </cols>
  <sheetData>
    <row r="1" spans="1:9" ht="21" x14ac:dyDescent="0.4">
      <c r="A1" s="15" t="s">
        <v>219</v>
      </c>
      <c r="B1" s="15"/>
      <c r="C1" s="15"/>
      <c r="D1" s="15"/>
      <c r="E1" s="15"/>
      <c r="F1" s="15"/>
      <c r="G1" s="15"/>
      <c r="H1" s="15"/>
      <c r="I1" s="15"/>
    </row>
    <row r="3" spans="1:9" x14ac:dyDescent="0.4">
      <c r="A3" s="4" t="s">
        <v>220</v>
      </c>
      <c r="B3" s="4" t="s">
        <v>221</v>
      </c>
      <c r="C3" s="4" t="s">
        <v>222</v>
      </c>
      <c r="D3" s="4" t="s">
        <v>223</v>
      </c>
      <c r="E3" s="4" t="s">
        <v>224</v>
      </c>
      <c r="F3" s="4" t="s">
        <v>225</v>
      </c>
      <c r="G3" s="4" t="s">
        <v>226</v>
      </c>
      <c r="H3" s="4" t="s">
        <v>227</v>
      </c>
      <c r="I3" s="4" t="s">
        <v>228</v>
      </c>
    </row>
    <row r="4" spans="1:9" x14ac:dyDescent="0.4">
      <c r="A4" s="4" t="s">
        <v>229</v>
      </c>
      <c r="B4" s="4" t="s">
        <v>230</v>
      </c>
      <c r="C4" s="4" t="s">
        <v>231</v>
      </c>
      <c r="D4" s="5">
        <v>700000</v>
      </c>
      <c r="E4" s="46">
        <v>0.1</v>
      </c>
      <c r="F4" s="5">
        <v>700</v>
      </c>
      <c r="G4" s="4">
        <v>10</v>
      </c>
      <c r="H4" s="5">
        <v>200</v>
      </c>
      <c r="I4" s="47">
        <f>F4+H4</f>
        <v>900</v>
      </c>
    </row>
    <row r="5" spans="1:9" x14ac:dyDescent="0.4">
      <c r="A5" s="4" t="s">
        <v>232</v>
      </c>
      <c r="B5" s="4" t="s">
        <v>233</v>
      </c>
      <c r="C5" s="4" t="s">
        <v>234</v>
      </c>
      <c r="D5" s="5">
        <v>1600000</v>
      </c>
      <c r="E5" s="46">
        <v>0.2</v>
      </c>
      <c r="F5" s="5">
        <v>3200</v>
      </c>
      <c r="G5" s="4">
        <v>15</v>
      </c>
      <c r="H5" s="5">
        <v>300</v>
      </c>
      <c r="I5" s="47">
        <f t="shared" ref="I5:I12" si="0">F5+H5</f>
        <v>3500</v>
      </c>
    </row>
    <row r="6" spans="1:9" x14ac:dyDescent="0.4">
      <c r="A6" s="4" t="s">
        <v>235</v>
      </c>
      <c r="B6" s="4" t="s">
        <v>236</v>
      </c>
      <c r="C6" s="4" t="s">
        <v>237</v>
      </c>
      <c r="D6" s="5">
        <v>600000</v>
      </c>
      <c r="E6" s="46">
        <v>0.1</v>
      </c>
      <c r="F6" s="5">
        <v>600</v>
      </c>
      <c r="G6" s="4">
        <v>8</v>
      </c>
      <c r="H6" s="5">
        <v>160</v>
      </c>
      <c r="I6" s="47">
        <f t="shared" si="0"/>
        <v>760</v>
      </c>
    </row>
    <row r="7" spans="1:9" x14ac:dyDescent="0.4">
      <c r="A7" s="4" t="s">
        <v>238</v>
      </c>
      <c r="B7" s="4" t="s">
        <v>239</v>
      </c>
      <c r="C7" s="4" t="s">
        <v>237</v>
      </c>
      <c r="D7" s="5">
        <v>2200000</v>
      </c>
      <c r="E7" s="46">
        <v>0.2</v>
      </c>
      <c r="F7" s="5">
        <v>4400</v>
      </c>
      <c r="G7" s="4">
        <v>25</v>
      </c>
      <c r="H7" s="5">
        <v>500</v>
      </c>
      <c r="I7" s="47">
        <f t="shared" si="0"/>
        <v>4900</v>
      </c>
    </row>
    <row r="8" spans="1:9" x14ac:dyDescent="0.4">
      <c r="A8" s="4" t="s">
        <v>240</v>
      </c>
      <c r="B8" s="4" t="s">
        <v>241</v>
      </c>
      <c r="C8" s="4" t="s">
        <v>234</v>
      </c>
      <c r="D8" s="5">
        <v>500000</v>
      </c>
      <c r="E8" s="46">
        <v>0.1</v>
      </c>
      <c r="F8" s="5">
        <v>500</v>
      </c>
      <c r="G8" s="4">
        <v>3</v>
      </c>
      <c r="H8" s="5">
        <v>60</v>
      </c>
      <c r="I8" s="47">
        <f t="shared" si="0"/>
        <v>560</v>
      </c>
    </row>
    <row r="9" spans="1:9" x14ac:dyDescent="0.4">
      <c r="A9" s="4" t="s">
        <v>242</v>
      </c>
      <c r="B9" s="4" t="s">
        <v>243</v>
      </c>
      <c r="C9" s="4" t="s">
        <v>234</v>
      </c>
      <c r="D9" s="5">
        <v>2800000</v>
      </c>
      <c r="E9" s="46">
        <v>0.3</v>
      </c>
      <c r="F9" s="5">
        <v>8400</v>
      </c>
      <c r="G9" s="4">
        <v>9</v>
      </c>
      <c r="H9" s="5">
        <v>180</v>
      </c>
      <c r="I9" s="47">
        <f t="shared" si="0"/>
        <v>8580</v>
      </c>
    </row>
    <row r="10" spans="1:9" x14ac:dyDescent="0.4">
      <c r="A10" s="4" t="s">
        <v>244</v>
      </c>
      <c r="B10" s="4" t="s">
        <v>245</v>
      </c>
      <c r="C10" s="4" t="s">
        <v>231</v>
      </c>
      <c r="D10" s="5">
        <v>300000</v>
      </c>
      <c r="E10" s="46">
        <v>0</v>
      </c>
      <c r="F10" s="5">
        <v>0</v>
      </c>
      <c r="G10" s="4">
        <v>7</v>
      </c>
      <c r="H10" s="5">
        <v>140</v>
      </c>
      <c r="I10" s="47">
        <f t="shared" si="0"/>
        <v>140</v>
      </c>
    </row>
    <row r="11" spans="1:9" x14ac:dyDescent="0.4">
      <c r="A11" s="4" t="s">
        <v>246</v>
      </c>
      <c r="B11" s="4" t="s">
        <v>247</v>
      </c>
      <c r="C11" s="4" t="s">
        <v>231</v>
      </c>
      <c r="D11" s="5">
        <v>3200000</v>
      </c>
      <c r="E11" s="46">
        <v>0.3</v>
      </c>
      <c r="F11" s="5">
        <v>9600</v>
      </c>
      <c r="G11" s="4">
        <v>24</v>
      </c>
      <c r="H11" s="5">
        <v>480</v>
      </c>
      <c r="I11" s="47">
        <f t="shared" si="0"/>
        <v>10080</v>
      </c>
    </row>
    <row r="12" spans="1:9" x14ac:dyDescent="0.4">
      <c r="A12" s="4" t="s">
        <v>248</v>
      </c>
      <c r="B12" s="4" t="s">
        <v>249</v>
      </c>
      <c r="C12" s="4" t="s">
        <v>234</v>
      </c>
      <c r="D12" s="5">
        <v>1500000</v>
      </c>
      <c r="E12" s="46">
        <v>0.2</v>
      </c>
      <c r="F12" s="5">
        <v>3000</v>
      </c>
      <c r="G12" s="4">
        <v>13</v>
      </c>
      <c r="H12" s="5">
        <v>260</v>
      </c>
      <c r="I12" s="47">
        <f t="shared" si="0"/>
        <v>3260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백분율">
                <anchor moveWithCells="1" sizeWithCells="1">
                  <from>
                    <xdr:col>1</xdr:col>
                    <xdr:colOff>30480</xdr:colOff>
                    <xdr:row>13</xdr:row>
                    <xdr:rowOff>38100</xdr:rowOff>
                  </from>
                  <to>
                    <xdr:col>2</xdr:col>
                    <xdr:colOff>647700</xdr:colOff>
                    <xdr:row>14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평가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이혜원</cp:lastModifiedBy>
  <dcterms:created xsi:type="dcterms:W3CDTF">2023-04-27T08:01:32Z</dcterms:created>
  <dcterms:modified xsi:type="dcterms:W3CDTF">2024-09-06T10:58:13Z</dcterms:modified>
</cp:coreProperties>
</file>