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A\"/>
    </mc:Choice>
  </mc:AlternateContent>
  <xr:revisionPtr revIDLastSave="0" documentId="13_ncr:1_{F4FA9840-BA63-4C67-A6AC-40090AF63535}" xr6:coauthVersionLast="47" xr6:coauthVersionMax="47" xr10:uidLastSave="{00000000-0000-0000-0000-000000000000}"/>
  <bookViews>
    <workbookView xWindow="-120" yWindow="-120" windowWidth="20730" windowHeight="11160" tabRatio="721" firstSheet="3" activeTab="8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E17" i="4"/>
  <c r="E18" i="4"/>
  <c r="E19" i="4"/>
  <c r="E20" i="4"/>
  <c r="E21" i="4"/>
  <c r="E22" i="4"/>
  <c r="E23" i="4"/>
  <c r="E24" i="4"/>
  <c r="E16" i="4"/>
  <c r="E4" i="4"/>
  <c r="E5" i="4"/>
  <c r="E6" i="4"/>
  <c r="E7" i="4"/>
  <c r="E8" i="4"/>
  <c r="E9" i="4"/>
  <c r="E10" i="4"/>
  <c r="E11" i="4"/>
  <c r="E12" i="4"/>
  <c r="E3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I11" i="4"/>
  <c r="I12" i="4"/>
  <c r="I10" i="4"/>
  <c r="I5" i="4"/>
  <c r="I6" i="4"/>
  <c r="I7" i="4"/>
  <c r="I8" i="4"/>
  <c r="I9" i="4"/>
  <c r="I4" i="4"/>
  <c r="I3" i="4"/>
  <c r="G28" i="6"/>
  <c r="F28" i="6"/>
  <c r="E28" i="6"/>
  <c r="G25" i="6"/>
  <c r="F25" i="6"/>
  <c r="E25" i="6"/>
  <c r="G21" i="6"/>
  <c r="G29" i="6" s="1"/>
  <c r="F21" i="6"/>
  <c r="E21" i="6"/>
  <c r="G16" i="6"/>
  <c r="F16" i="6"/>
  <c r="E16" i="6"/>
  <c r="G12" i="6"/>
  <c r="F12" i="6"/>
  <c r="F30" i="6" s="1"/>
  <c r="E12" i="6"/>
  <c r="G6" i="6"/>
  <c r="F6" i="6"/>
  <c r="F17" i="6" s="1"/>
  <c r="F31" i="6" s="1"/>
  <c r="E6" i="6"/>
  <c r="F29" i="6"/>
  <c r="E29" i="6"/>
  <c r="G17" i="6"/>
  <c r="G31" i="6" s="1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17" i="6" l="1"/>
  <c r="E31" i="6" s="1"/>
  <c r="G30" i="6"/>
  <c r="C18" i="5"/>
  <c r="C19" i="5" s="1"/>
  <c r="E30" i="6" l="1"/>
</calcChain>
</file>

<file path=xl/sharedStrings.xml><?xml version="1.0" encoding="utf-8"?>
<sst xmlns="http://schemas.openxmlformats.org/spreadsheetml/2006/main" count="446" uniqueCount="300">
  <si>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</si>
  <si>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</si>
  <si>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</si>
  <si>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</si>
  <si>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</si>
  <si>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</si>
  <si>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</si>
  <si>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</si>
  <si>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</si>
  <si>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</si>
  <si>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</si>
  <si>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</si>
  <si>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</si>
  <si>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</si>
  <si>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</si>
  <si>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</si>
  <si>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</si>
  <si>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</si>
  <si>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</si>
  <si>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</si>
  <si>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</si>
  <si>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</si>
  <si>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</si>
  <si>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</si>
  <si>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</si>
  <si>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</si>
  <si>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</si>
  <si>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</si>
  <si>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</si>
  <si>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</si>
  <si>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</si>
  <si>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</si>
  <si>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</si>
  <si>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</si>
  <si>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</si>
  <si>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</si>
  <si>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</si>
  <si>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</si>
  <si>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</si>
  <si>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</si>
  <si>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</si>
  <si>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</si>
  <si>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</si>
  <si>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</si>
  <si>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</si>
  <si>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</si>
  <si>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</si>
  <si>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</si>
  <si>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</si>
  <si>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</si>
  <si>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</si>
  <si>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</si>
  <si>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</si>
  <si>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</si>
  <si>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</si>
  <si>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</si>
  <si>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</si>
  <si>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</si>
  <si>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</si>
  <si>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</si>
  <si>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</si>
  <si>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</si>
  <si>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</si>
  <si>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</si>
  <si>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</si>
  <si>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</si>
  <si>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</si>
  <si>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</si>
  <si>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</si>
  <si>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</si>
  <si>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</si>
  <si>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</si>
  <si>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</si>
  <si>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</si>
  <si>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</si>
  <si>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</si>
  <si>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</si>
  <si>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</si>
  <si>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</si>
  <si>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</si>
  <si>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</si>
  <si>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</si>
  <si>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</si>
  <si>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</si>
  <si>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</si>
  <si>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</si>
  <si>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</si>
  <si>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</si>
  <si>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</si>
  <si>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</si>
  <si>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</si>
  <si>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</si>
  <si>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</si>
  <si>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</si>
  <si>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</si>
  <si>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</si>
  <si>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</si>
  <si>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</si>
  <si>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</si>
  <si>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</si>
  <si>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</si>
  <si>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</si>
  <si>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</si>
  <si>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</si>
  <si>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</si>
  <si>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</si>
  <si>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</si>
  <si>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</si>
  <si>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</si>
  <si>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</si>
  <si>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</si>
  <si>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</si>
  <si>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</si>
  <si>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</si>
  <si>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</si>
  <si>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</si>
  <si>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</si>
  <si>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</si>
  <si>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</si>
  <si>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</si>
  <si>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</si>
  <si>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</si>
  <si>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</si>
  <si>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</si>
  <si>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</si>
  <si>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</si>
  <si>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</si>
  <si>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</si>
  <si>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</si>
  <si>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</si>
  <si>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</si>
  <si>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</si>
  <si>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</si>
  <si>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</si>
  <si>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</si>
  <si>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</si>
  <si>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</si>
  <si>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</si>
  <si>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</si>
  <si>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</si>
  <si>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</si>
  <si>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</si>
  <si>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</si>
  <si>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</si>
  <si>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</si>
  <si>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</si>
  <si>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</si>
  <si>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</si>
  <si>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</si>
  <si>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</si>
  <si>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</si>
  <si>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</si>
  <si>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</si>
  <si>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</si>
  <si>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</si>
  <si>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</si>
  <si>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</si>
  <si>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</si>
  <si>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</si>
  <si>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</si>
  <si>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</si>
  <si>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</si>
  <si>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</si>
  <si>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</si>
  <si>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</si>
  <si>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</si>
  <si>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</si>
  <si>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</si>
  <si>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</si>
  <si>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</si>
  <si>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</si>
  <si>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</si>
  <si>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</si>
  <si>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</si>
  <si>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</si>
  <si>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</si>
  <si>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</si>
  <si>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</si>
  <si>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</si>
  <si>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</si>
  <si>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</si>
  <si>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</si>
  <si>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</si>
  <si>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</si>
  <si>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</si>
  <si>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</si>
  <si>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</si>
  <si>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</si>
  <si>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</si>
  <si>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</si>
  <si>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</si>
  <si>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</si>
  <si>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</si>
  <si>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</si>
  <si>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</si>
  <si>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</si>
  <si>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</si>
  <si>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</si>
  <si>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</si>
  <si>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</si>
  <si>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</si>
  <si>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</si>
  <si>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</si>
  <si>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</si>
  <si>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</si>
  <si>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</si>
  <si>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</si>
  <si>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</si>
  <si>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</si>
  <si>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</si>
  <si>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</si>
  <si>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</si>
  <si>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</si>
  <si>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</si>
  <si>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</si>
  <si>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</si>
  <si>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</si>
  <si>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</si>
  <si>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</si>
  <si>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</si>
  <si>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</si>
  <si>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</si>
  <si>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</si>
  <si>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</si>
  <si>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</si>
  <si>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</si>
  <si>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</si>
  <si>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</si>
  <si>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</si>
  <si>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</si>
  <si>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</si>
  <si>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</si>
  <si>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</si>
  <si>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</si>
  <si>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</si>
  <si>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</si>
  <si>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</si>
  <si>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</si>
  <si>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</si>
  <si>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</si>
  <si>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</si>
  <si>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</si>
  <si>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</si>
  <si>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</si>
  <si>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</si>
  <si>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</si>
  <si>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</si>
  <si>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</si>
  <si>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남</t>
    <phoneticPr fontId="1" type="noConversion"/>
  </si>
  <si>
    <t>조건</t>
    <phoneticPr fontId="1" type="noConversion"/>
  </si>
  <si>
    <t>공제율인상</t>
  </si>
  <si>
    <t>만든 사람 User 날짜 2026-04-06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</si>
  <si>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</si>
  <si>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</si>
  <si>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</si>
  <si>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</si>
  <si>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</si>
  <si>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</si>
  <si>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</si>
  <si>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</si>
  <si>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</si>
  <si>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</si>
  <si>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</si>
  <si>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</si>
  <si>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</si>
  <si>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</si>
  <si>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</si>
  <si>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</si>
  <si>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</si>
  <si>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</si>
  <si>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</si>
  <si>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</si>
  <si>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</si>
  <si>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</si>
  <si>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</si>
  <si>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</si>
  <si>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</si>
  <si>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</si>
  <si>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</si>
  <si>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</si>
  <si>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</si>
  <si>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</si>
  <si>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</si>
  <si>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</si>
  <si>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</si>
  <si>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전자</t>
    <phoneticPr fontId="1" type="noConversion"/>
  </si>
  <si>
    <t>회계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</si>
  <si>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</si>
  <si>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</si>
  <si>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</si>
  <si>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</si>
  <si>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</si>
  <si>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</si>
  <si>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</si>
  <si>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</si>
  <si>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</si>
  <si>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</si>
  <si>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</si>
  <si>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031-648-2551</t>
    <phoneticPr fontId="1" type="noConversion"/>
  </si>
  <si>
    <t>Totalbank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</si>
</sst>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9C-49F2-A79D-29CC6FF2746E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9C-49F2-A79D-29CC6FF2746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57F72C6B-0B7C-4830-8C0A-070261DE0498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7" sqref="A7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267</v>
      </c>
      <c r="B3" s="10" t="s">
        <v>273</v>
      </c>
      <c r="C3" s="10" t="s">
        <v>280</v>
      </c>
      <c r="D3" s="10" t="s">
        <v>287</v>
      </c>
      <c r="E3" s="10" t="s">
        <v>293</v>
      </c>
    </row>
    <row r="4" spans="1:5" x14ac:dyDescent="0.3">
      <c r="A4" s="10" t="s">
        <v>268</v>
      </c>
      <c r="B4" s="10" t="s">
        <v>274</v>
      </c>
      <c r="C4" s="10" t="s">
        <v>281</v>
      </c>
      <c r="D4" s="10" t="s">
        <v>288</v>
      </c>
      <c r="E4" s="10" t="s">
        <v>294</v>
      </c>
    </row>
    <row r="5" spans="1:5" x14ac:dyDescent="0.3">
      <c r="A5" s="10" t="s">
        <v>269</v>
      </c>
      <c r="B5" s="10" t="s">
        <v>275</v>
      </c>
      <c r="C5" s="10" t="s">
        <v>282</v>
      </c>
      <c r="D5" s="10" t="s">
        <v>289</v>
      </c>
      <c r="E5" s="10" t="s">
        <v>295</v>
      </c>
    </row>
    <row r="6" spans="1:5" x14ac:dyDescent="0.3">
      <c r="A6" s="10" t="s">
        <v>299</v>
      </c>
      <c r="B6" s="10" t="s">
        <v>276</v>
      </c>
      <c r="C6" s="10" t="s">
        <v>283</v>
      </c>
      <c r="D6" s="10" t="s">
        <v>290</v>
      </c>
      <c r="E6" s="10" t="s">
        <v>296</v>
      </c>
    </row>
    <row r="7" spans="1:5" x14ac:dyDescent="0.3">
      <c r="A7" s="10" t="s">
        <v>270</v>
      </c>
      <c r="B7" s="10" t="s">
        <v>277</v>
      </c>
      <c r="C7" s="10" t="s">
        <v>284</v>
      </c>
      <c r="D7" s="10" t="s">
        <v>298</v>
      </c>
      <c r="E7" s="10" t="s">
        <v>294</v>
      </c>
    </row>
    <row r="8" spans="1:5" x14ac:dyDescent="0.3">
      <c r="A8" s="10" t="s">
        <v>271</v>
      </c>
      <c r="B8" s="10" t="s">
        <v>278</v>
      </c>
      <c r="C8" s="10" t="s">
        <v>286</v>
      </c>
      <c r="D8" s="10" t="s">
        <v>291</v>
      </c>
      <c r="E8" s="10" t="s">
        <v>297</v>
      </c>
    </row>
    <row r="9" spans="1:5" x14ac:dyDescent="0.3">
      <c r="A9" s="10" t="s">
        <v>272</v>
      </c>
      <c r="B9" s="10" t="s">
        <v>279</v>
      </c>
      <c r="C9" s="10" t="s">
        <v>285</v>
      </c>
      <c r="D9" s="10" t="s">
        <v>292</v>
      </c>
      <c r="E9" s="10" t="s">
        <v>295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J12" sqref="J12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8" t="s">
        <v>69</v>
      </c>
      <c r="C1" s="18"/>
      <c r="D1" s="18"/>
      <c r="E1" s="18"/>
      <c r="F1" s="18"/>
      <c r="G1" s="18"/>
    </row>
    <row r="2" spans="2:7" ht="17.25" thickBot="1" x14ac:dyDescent="0.35">
      <c r="F2" s="10" t="s">
        <v>187</v>
      </c>
      <c r="G2" s="19">
        <v>45787</v>
      </c>
    </row>
    <row r="3" spans="2:7" x14ac:dyDescent="0.3">
      <c r="B3" s="21" t="s">
        <v>50</v>
      </c>
      <c r="C3" s="22" t="s">
        <v>51</v>
      </c>
      <c r="D3" s="22" t="s">
        <v>52</v>
      </c>
      <c r="E3" s="22" t="s">
        <v>53</v>
      </c>
      <c r="F3" s="22" t="s">
        <v>54</v>
      </c>
      <c r="G3" s="23" t="s">
        <v>55</v>
      </c>
    </row>
    <row r="4" spans="2:7" x14ac:dyDescent="0.3">
      <c r="B4" s="24" t="s">
        <v>56</v>
      </c>
      <c r="C4" s="4" t="s">
        <v>70</v>
      </c>
      <c r="D4" s="4" t="s">
        <v>57</v>
      </c>
      <c r="E4" s="4" t="s">
        <v>58</v>
      </c>
      <c r="F4" s="20">
        <v>3</v>
      </c>
      <c r="G4" s="25">
        <v>200000</v>
      </c>
    </row>
    <row r="5" spans="2:7" x14ac:dyDescent="0.3">
      <c r="B5" s="24"/>
      <c r="C5" s="4" t="s">
        <v>76</v>
      </c>
      <c r="D5" s="4" t="s">
        <v>72</v>
      </c>
      <c r="E5" s="4" t="s">
        <v>77</v>
      </c>
      <c r="F5" s="20">
        <v>2</v>
      </c>
      <c r="G5" s="25">
        <v>170000</v>
      </c>
    </row>
    <row r="6" spans="2:7" x14ac:dyDescent="0.3">
      <c r="B6" s="24" t="s">
        <v>59</v>
      </c>
      <c r="C6" s="4" t="s">
        <v>70</v>
      </c>
      <c r="D6" s="4" t="s">
        <v>60</v>
      </c>
      <c r="E6" s="4" t="s">
        <v>61</v>
      </c>
      <c r="F6" s="20">
        <v>2</v>
      </c>
      <c r="G6" s="25">
        <v>100000</v>
      </c>
    </row>
    <row r="7" spans="2:7" x14ac:dyDescent="0.3">
      <c r="B7" s="24"/>
      <c r="C7" s="4" t="s">
        <v>76</v>
      </c>
      <c r="D7" s="4" t="s">
        <v>73</v>
      </c>
      <c r="E7" s="4" t="s">
        <v>78</v>
      </c>
      <c r="F7" s="20">
        <v>2</v>
      </c>
      <c r="G7" s="25">
        <v>120000</v>
      </c>
    </row>
    <row r="8" spans="2:7" x14ac:dyDescent="0.3">
      <c r="B8" s="24" t="s">
        <v>62</v>
      </c>
      <c r="C8" s="4" t="s">
        <v>70</v>
      </c>
      <c r="D8" s="4" t="s">
        <v>63</v>
      </c>
      <c r="E8" s="4" t="s">
        <v>79</v>
      </c>
      <c r="F8" s="20">
        <v>3</v>
      </c>
      <c r="G8" s="25">
        <v>240000</v>
      </c>
    </row>
    <row r="9" spans="2:7" x14ac:dyDescent="0.3">
      <c r="B9" s="24"/>
      <c r="C9" s="4" t="s">
        <v>76</v>
      </c>
      <c r="D9" s="4" t="s">
        <v>74</v>
      </c>
      <c r="E9" s="4" t="s">
        <v>80</v>
      </c>
      <c r="F9" s="20">
        <v>2</v>
      </c>
      <c r="G9" s="25">
        <v>200000</v>
      </c>
    </row>
    <row r="10" spans="2:7" x14ac:dyDescent="0.3">
      <c r="B10" s="24" t="s">
        <v>64</v>
      </c>
      <c r="C10" s="4" t="s">
        <v>70</v>
      </c>
      <c r="D10" s="4" t="s">
        <v>65</v>
      </c>
      <c r="E10" s="4" t="s">
        <v>61</v>
      </c>
      <c r="F10" s="20">
        <v>2</v>
      </c>
      <c r="G10" s="25">
        <v>120000</v>
      </c>
    </row>
    <row r="11" spans="2:7" x14ac:dyDescent="0.3">
      <c r="B11" s="24"/>
      <c r="C11" s="4" t="s">
        <v>76</v>
      </c>
      <c r="D11" s="4" t="s">
        <v>75</v>
      </c>
      <c r="E11" s="4" t="s">
        <v>78</v>
      </c>
      <c r="F11" s="20">
        <v>2</v>
      </c>
      <c r="G11" s="25">
        <v>150000</v>
      </c>
    </row>
    <row r="12" spans="2:7" x14ac:dyDescent="0.3">
      <c r="B12" s="24" t="s">
        <v>66</v>
      </c>
      <c r="C12" s="4" t="s">
        <v>70</v>
      </c>
      <c r="D12" s="4" t="s">
        <v>67</v>
      </c>
      <c r="E12" s="4" t="s">
        <v>68</v>
      </c>
      <c r="F12" s="20">
        <v>3</v>
      </c>
      <c r="G12" s="25">
        <v>160000</v>
      </c>
    </row>
    <row r="13" spans="2:7" ht="17.25" thickBot="1" x14ac:dyDescent="0.35">
      <c r="B13" s="26"/>
      <c r="C13" s="27" t="s">
        <v>76</v>
      </c>
      <c r="D13" s="27" t="s">
        <v>71</v>
      </c>
      <c r="E13" s="27" t="s">
        <v>78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7" workbookViewId="0">
      <selection activeCell="G9" sqref="G9"/>
    </sheetView>
  </sheetViews>
  <sheetFormatPr defaultRowHeight="16.5" x14ac:dyDescent="0.3"/>
  <sheetData>
    <row r="1" spans="1:8" ht="20.25" x14ac:dyDescent="0.3">
      <c r="A1" s="15" t="s">
        <v>81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3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3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3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3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3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3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3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3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3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3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3">
      <c r="A16" s="4" t="s">
        <v>6</v>
      </c>
      <c r="B16" s="4" t="s">
        <v>249</v>
      </c>
    </row>
    <row r="17" spans="1:8" x14ac:dyDescent="0.3">
      <c r="A17" s="30" t="s">
        <v>248</v>
      </c>
      <c r="B17" s="30" t="b">
        <f>C4&gt;=AVERAGE($C$4:$C$13)</f>
        <v>0</v>
      </c>
    </row>
    <row r="20" spans="1:8" x14ac:dyDescent="0.3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  <c r="F20" s="10"/>
      <c r="G20" s="10"/>
      <c r="H20" s="10"/>
    </row>
    <row r="21" spans="1:8" x14ac:dyDescent="0.3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8" x14ac:dyDescent="0.3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3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3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3" workbookViewId="0">
      <selection activeCell="E16" sqref="E16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3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193</v>
      </c>
      <c r="C3" s="5">
        <v>0.42152777777777778</v>
      </c>
      <c r="D3" s="13">
        <v>0.47500000000000003</v>
      </c>
      <c r="E3" s="4" t="str">
        <f>IF(MINUTE(D3-C3)&gt;30, HOUR(D3-C3)+1, HOUR(D3-C3))&amp;"시간"</f>
        <v>1시간</v>
      </c>
      <c r="G3" s="4" t="s">
        <v>9</v>
      </c>
      <c r="H3" s="4" t="s">
        <v>10</v>
      </c>
      <c r="I3" s="4" t="str">
        <f>MID( J3,1, SEARCH("@",J3, 1)-1)</f>
        <v>hiji23</v>
      </c>
      <c r="J3" s="4" t="s">
        <v>11</v>
      </c>
    </row>
    <row r="4" spans="1:10" x14ac:dyDescent="0.3">
      <c r="A4" s="4">
        <v>7570</v>
      </c>
      <c r="B4" s="4" t="s">
        <v>194</v>
      </c>
      <c r="C4" s="5">
        <v>0.43958333333333338</v>
      </c>
      <c r="D4" s="13">
        <v>0.51944444444444449</v>
      </c>
      <c r="E4" s="4" t="str">
        <f t="shared" ref="E4:E12" si="0">IF(MINUTE(D4-C4)&gt;30, HOUR(D4-C4)+1, HOUR(D4-C4))&amp;"시간"</f>
        <v>2시간</v>
      </c>
      <c r="G4" s="4" t="s">
        <v>12</v>
      </c>
      <c r="H4" s="4" t="s">
        <v>10</v>
      </c>
      <c r="I4" s="4" t="str">
        <f>MID(J4, 1, SEARCH("@", J4, 1)-1)</f>
        <v>now55</v>
      </c>
      <c r="J4" s="4" t="s">
        <v>13</v>
      </c>
    </row>
    <row r="5" spans="1:10" x14ac:dyDescent="0.3">
      <c r="A5" s="4">
        <v>5248</v>
      </c>
      <c r="B5" s="4" t="s">
        <v>195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ref="I5:I9" si="1">MID(J5, 1, SEARCH("@", J5, 1)-1)</f>
        <v>lsh457</v>
      </c>
      <c r="J5" s="4" t="s">
        <v>15</v>
      </c>
    </row>
    <row r="6" spans="1:10" x14ac:dyDescent="0.3">
      <c r="A6" s="4">
        <v>6865</v>
      </c>
      <c r="B6" s="4" t="s">
        <v>196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193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196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194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194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>MID(J10, 1, SEARCH("@", J10, 1)-1)</f>
        <v>gchoo</v>
      </c>
      <c r="J10" s="4" t="s">
        <v>26</v>
      </c>
    </row>
    <row r="11" spans="1:10" x14ac:dyDescent="0.3">
      <c r="A11" s="4">
        <v>2394</v>
      </c>
      <c r="B11" s="4" t="s">
        <v>195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ref="I11:I12" si="2">MID(J11, 1, SEARCH("@", J11, 1)-1)</f>
        <v>alrud7</v>
      </c>
      <c r="J11" s="4" t="s">
        <v>28</v>
      </c>
    </row>
    <row r="12" spans="1:10" x14ac:dyDescent="0.3">
      <c r="A12" s="4">
        <v>8465</v>
      </c>
      <c r="B12" s="4" t="s">
        <v>193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2"/>
        <v>kes20</v>
      </c>
      <c r="J12" s="4" t="s">
        <v>30</v>
      </c>
    </row>
    <row r="14" spans="1:10" x14ac:dyDescent="0.3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3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3">
      <c r="A16" s="4">
        <v>3624001</v>
      </c>
      <c r="B16" s="4" t="s">
        <v>208</v>
      </c>
      <c r="C16" s="4">
        <v>53.24</v>
      </c>
      <c r="D16" s="14">
        <v>52.96</v>
      </c>
      <c r="E16" s="4" t="str">
        <f xml:space="preserve"> IF( OR(C16&lt;= SMALL($C$16:$C$24,3),   D16&lt;=   SMALL($D$16:$D$24,3)), 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UPPER(LEFT(G16,3))&amp;"-"&amp;RIGHT(H16,2)&amp;"-"&amp; UPPER(LEFT(I16,2))</f>
        <v>KHE-17-PA</v>
      </c>
    </row>
    <row r="17" spans="1:10" x14ac:dyDescent="0.3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3" xml:space="preserve"> IF( OR(C17&lt;= SMALL($C$16:$C$24,3),   D17&lt;=   SMALL($D$16:$D$24,3)), 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4">UPPER(LEFT(G17,3))&amp;"-"&amp;RIGHT(H17,2)&amp;"-"&amp; UPPER(LEFT(I17,2))</f>
        <v>CMK-99-LO</v>
      </c>
    </row>
    <row r="18" spans="1:10" x14ac:dyDescent="0.3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3"/>
        <v/>
      </c>
      <c r="G18" s="4" t="s">
        <v>226</v>
      </c>
      <c r="H18" s="4" t="s">
        <v>241</v>
      </c>
      <c r="I18" s="4" t="s">
        <v>32</v>
      </c>
      <c r="J18" s="4" t="str">
        <f t="shared" si="4"/>
        <v>JES-26-TO</v>
      </c>
    </row>
    <row r="19" spans="1:10" x14ac:dyDescent="0.3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3"/>
        <v>진출</v>
      </c>
      <c r="G19" s="4" t="s">
        <v>227</v>
      </c>
      <c r="H19" s="4" t="s">
        <v>242</v>
      </c>
      <c r="I19" s="4" t="s">
        <v>228</v>
      </c>
      <c r="J19" s="4" t="str">
        <f t="shared" si="4"/>
        <v>LSU-14-HA</v>
      </c>
    </row>
    <row r="20" spans="1:10" x14ac:dyDescent="0.3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3"/>
        <v/>
      </c>
      <c r="G20" s="4" t="s">
        <v>229</v>
      </c>
      <c r="H20" s="4" t="s">
        <v>243</v>
      </c>
      <c r="I20" s="4" t="s">
        <v>230</v>
      </c>
      <c r="J20" s="4" t="str">
        <f t="shared" si="4"/>
        <v>KNK-26-RO</v>
      </c>
    </row>
    <row r="21" spans="1:10" x14ac:dyDescent="0.3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3"/>
        <v>진출</v>
      </c>
      <c r="G21" s="4" t="s">
        <v>231</v>
      </c>
      <c r="H21" s="4" t="s">
        <v>244</v>
      </c>
      <c r="I21" s="4" t="s">
        <v>232</v>
      </c>
      <c r="J21" s="4" t="str">
        <f t="shared" si="4"/>
        <v>JSR-31-NE</v>
      </c>
    </row>
    <row r="22" spans="1:10" x14ac:dyDescent="0.3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3"/>
        <v/>
      </c>
      <c r="G22" s="4" t="s">
        <v>233</v>
      </c>
      <c r="H22" s="4" t="s">
        <v>245</v>
      </c>
      <c r="I22" s="4" t="s">
        <v>234</v>
      </c>
      <c r="J22" s="4" t="str">
        <f t="shared" si="4"/>
        <v>PLS-74-SY</v>
      </c>
    </row>
    <row r="23" spans="1:10" x14ac:dyDescent="0.3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3"/>
        <v/>
      </c>
      <c r="G23" s="4" t="s">
        <v>235</v>
      </c>
      <c r="H23" s="4" t="s">
        <v>246</v>
      </c>
      <c r="I23" s="4" t="s">
        <v>236</v>
      </c>
      <c r="J23" s="4" t="str">
        <f t="shared" si="4"/>
        <v>LYM-27-BA</v>
      </c>
    </row>
    <row r="24" spans="1:10" x14ac:dyDescent="0.3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3"/>
        <v>진출</v>
      </c>
      <c r="G24" s="4" t="s">
        <v>237</v>
      </c>
      <c r="H24" s="4" t="s">
        <v>247</v>
      </c>
      <c r="I24" s="4" t="s">
        <v>238</v>
      </c>
      <c r="J24" s="4" t="str">
        <f t="shared" si="4"/>
        <v>GCK-16-DU</v>
      </c>
    </row>
    <row r="26" spans="1:10" x14ac:dyDescent="0.3">
      <c r="A26" s="2" t="s">
        <v>33</v>
      </c>
      <c r="B26" s="3" t="s">
        <v>34</v>
      </c>
    </row>
    <row r="27" spans="1:10" x14ac:dyDescent="0.3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3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 $B$39:$D$40,2,FALSE), 0%)</f>
        <v>1995200</v>
      </c>
    </row>
    <row r="29" spans="1:10" x14ac:dyDescent="0.3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5">C29*D29*IFERROR(HLOOKUP(B29, $B$39:$D$40,2,FALSE), 0%)</f>
        <v>1557000</v>
      </c>
    </row>
    <row r="30" spans="1:10" x14ac:dyDescent="0.3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5"/>
        <v>2144100</v>
      </c>
    </row>
    <row r="31" spans="1:10" x14ac:dyDescent="0.3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5"/>
        <v>1212800</v>
      </c>
    </row>
    <row r="32" spans="1:10" x14ac:dyDescent="0.3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5"/>
        <v>0</v>
      </c>
    </row>
    <row r="33" spans="1:5" x14ac:dyDescent="0.3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5"/>
        <v>1417500.0000000002</v>
      </c>
    </row>
    <row r="34" spans="1:5" x14ac:dyDescent="0.3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5"/>
        <v>1531200</v>
      </c>
    </row>
    <row r="35" spans="1:5" x14ac:dyDescent="0.3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5"/>
        <v>1607400</v>
      </c>
    </row>
    <row r="36" spans="1:5" x14ac:dyDescent="0.3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5"/>
        <v>0</v>
      </c>
    </row>
    <row r="38" spans="1:5" x14ac:dyDescent="0.3">
      <c r="A38" t="s">
        <v>48</v>
      </c>
    </row>
    <row r="39" spans="1:5" x14ac:dyDescent="0.3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3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502E-8DBE-4278-81DC-7253FDB18C75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35" t="s">
        <v>253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255</v>
      </c>
      <c r="E3" s="43" t="s">
        <v>250</v>
      </c>
      <c r="F3" s="43" t="s">
        <v>252</v>
      </c>
    </row>
    <row r="4" spans="2:6" ht="40.5" hidden="1" outlineLevel="1" x14ac:dyDescent="0.3">
      <c r="B4" s="38"/>
      <c r="C4" s="38"/>
      <c r="D4" s="31"/>
      <c r="E4" s="45" t="s">
        <v>251</v>
      </c>
      <c r="F4" s="45" t="s">
        <v>251</v>
      </c>
    </row>
    <row r="5" spans="2:6" x14ac:dyDescent="0.3">
      <c r="B5" s="39" t="s">
        <v>254</v>
      </c>
      <c r="C5" s="40"/>
      <c r="D5" s="37"/>
      <c r="E5" s="37"/>
      <c r="F5" s="37"/>
    </row>
    <row r="6" spans="2:6" outlineLevel="1" x14ac:dyDescent="0.3">
      <c r="B6" s="38"/>
      <c r="C6" s="38" t="s">
        <v>126</v>
      </c>
      <c r="D6" s="32">
        <v>4.4999999999999998E-2</v>
      </c>
      <c r="E6" s="44">
        <v>0.05</v>
      </c>
      <c r="F6" s="44">
        <v>0.04</v>
      </c>
    </row>
    <row r="7" spans="2:6" outlineLevel="1" x14ac:dyDescent="0.3">
      <c r="B7" s="38"/>
      <c r="C7" s="38" t="s">
        <v>127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3">
      <c r="B8" s="38"/>
      <c r="C8" s="38" t="s">
        <v>128</v>
      </c>
      <c r="D8" s="32">
        <v>5.0000000000000001E-3</v>
      </c>
      <c r="E8" s="44">
        <v>8.0000000000000002E-3</v>
      </c>
      <c r="F8" s="44">
        <v>2E-3</v>
      </c>
    </row>
    <row r="9" spans="2:6" x14ac:dyDescent="0.3">
      <c r="B9" s="39" t="s">
        <v>256</v>
      </c>
      <c r="C9" s="40"/>
      <c r="D9" s="37"/>
      <c r="E9" s="37"/>
      <c r="F9" s="37"/>
    </row>
    <row r="10" spans="2:6" ht="17.25" outlineLevel="1" thickBot="1" x14ac:dyDescent="0.35">
      <c r="B10" s="41"/>
      <c r="C10" s="41" t="s">
        <v>129</v>
      </c>
      <c r="D10" s="33">
        <v>2741190</v>
      </c>
      <c r="E10" s="33">
        <v>2702190</v>
      </c>
      <c r="F10" s="33">
        <v>2780190</v>
      </c>
    </row>
    <row r="11" spans="2:6" x14ac:dyDescent="0.3">
      <c r="B11" t="s">
        <v>257</v>
      </c>
    </row>
    <row r="12" spans="2:6" x14ac:dyDescent="0.3">
      <c r="B12" t="s">
        <v>258</v>
      </c>
    </row>
    <row r="13" spans="2:6" x14ac:dyDescent="0.3">
      <c r="B13" t="s">
        <v>259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5" t="s">
        <v>113</v>
      </c>
      <c r="C1" s="15"/>
    </row>
    <row r="3" spans="2:6" x14ac:dyDescent="0.3">
      <c r="B3" s="16" t="s">
        <v>114</v>
      </c>
      <c r="C3" s="17"/>
      <c r="E3" s="4" t="s">
        <v>130</v>
      </c>
      <c r="F3" s="11">
        <v>4.4999999999999998E-2</v>
      </c>
    </row>
    <row r="4" spans="2:6" x14ac:dyDescent="0.3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3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3">
      <c r="B6" s="4" t="s">
        <v>117</v>
      </c>
      <c r="C6" s="7">
        <v>300000</v>
      </c>
    </row>
    <row r="7" spans="2:6" x14ac:dyDescent="0.3">
      <c r="B7" s="4" t="s">
        <v>118</v>
      </c>
      <c r="C7" s="7">
        <v>500000</v>
      </c>
    </row>
    <row r="8" spans="2:6" x14ac:dyDescent="0.3">
      <c r="B8" s="4" t="s">
        <v>119</v>
      </c>
      <c r="C8" s="7">
        <v>200000</v>
      </c>
    </row>
    <row r="9" spans="2:6" x14ac:dyDescent="0.3">
      <c r="B9" s="4" t="s">
        <v>120</v>
      </c>
      <c r="C9" s="7">
        <v>200000</v>
      </c>
    </row>
    <row r="10" spans="2:6" x14ac:dyDescent="0.3">
      <c r="B10" s="4" t="s">
        <v>121</v>
      </c>
      <c r="C10" s="7">
        <v>50000</v>
      </c>
    </row>
    <row r="11" spans="2:6" x14ac:dyDescent="0.3">
      <c r="B11" s="6" t="s">
        <v>122</v>
      </c>
      <c r="C11" s="7">
        <f>SUM(C4:C10)</f>
        <v>3000000</v>
      </c>
    </row>
    <row r="12" spans="2:6" x14ac:dyDescent="0.3">
      <c r="B12" s="16" t="s">
        <v>123</v>
      </c>
      <c r="C12" s="17"/>
    </row>
    <row r="13" spans="2:6" x14ac:dyDescent="0.3">
      <c r="B13" s="4" t="s">
        <v>124</v>
      </c>
      <c r="C13" s="7">
        <v>17100</v>
      </c>
    </row>
    <row r="14" spans="2:6" x14ac:dyDescent="0.3">
      <c r="B14" s="4" t="s">
        <v>125</v>
      </c>
      <c r="C14" s="7">
        <v>1710</v>
      </c>
    </row>
    <row r="15" spans="2:6" x14ac:dyDescent="0.3">
      <c r="B15" s="4" t="s">
        <v>126</v>
      </c>
      <c r="C15" s="7">
        <f>C11*F3</f>
        <v>135000</v>
      </c>
    </row>
    <row r="16" spans="2:6" x14ac:dyDescent="0.3">
      <c r="B16" s="4" t="s">
        <v>127</v>
      </c>
      <c r="C16" s="7">
        <f>C11*F4</f>
        <v>90000</v>
      </c>
    </row>
    <row r="17" spans="2:3" x14ac:dyDescent="0.3">
      <c r="B17" s="4" t="s">
        <v>128</v>
      </c>
      <c r="C17" s="7">
        <f>C11*F5</f>
        <v>15000</v>
      </c>
    </row>
    <row r="18" spans="2:3" x14ac:dyDescent="0.3">
      <c r="B18" s="6" t="s">
        <v>122</v>
      </c>
      <c r="C18" s="7">
        <f>SUM(C13:C17)</f>
        <v>258810</v>
      </c>
    </row>
    <row r="19" spans="2:3" x14ac:dyDescent="0.3">
      <c r="B19" s="6" t="s">
        <v>129</v>
      </c>
      <c r="C19" s="7">
        <f>C11-C18</f>
        <v>2741190</v>
      </c>
    </row>
  </sheetData>
  <scenarios current="0" sqref="C19">
    <scenario name="공제율인상" locked="1" count="3" user="User" comment="만든 사람 User 날짜 2026-04-06">
      <inputCells r="F3" val="0.05" numFmtId="177"/>
      <inputCells r="F4" val="0.035" numFmtId="177"/>
      <inputCells r="F5" val="0.008" numFmtId="177"/>
    </scenario>
    <scenario name="공제율인하" locked="1" count="3" user="User" comment="만든 사람 User 날짜 2026-04-06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4" workbookViewId="0">
      <selection activeCell="D7" sqref="D7"/>
    </sheetView>
  </sheetViews>
  <sheetFormatPr defaultRowHeight="16.5" outlineLevelRow="3" x14ac:dyDescent="0.3"/>
  <sheetData>
    <row r="1" spans="1:7" ht="20.25" x14ac:dyDescent="0.3">
      <c r="A1" s="15" t="s">
        <v>133</v>
      </c>
      <c r="B1" s="15"/>
      <c r="C1" s="15"/>
      <c r="D1" s="15"/>
      <c r="E1" s="15"/>
      <c r="F1" s="15"/>
      <c r="G1" s="15"/>
    </row>
    <row r="3" spans="1:7" x14ac:dyDescent="0.3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3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6" t="s">
        <v>263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6" t="s">
        <v>264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6" t="s">
        <v>265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6" t="s">
        <v>260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6" t="s">
        <v>263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6" t="s">
        <v>264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265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261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266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262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6" sqref="G16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5" t="s">
        <v>164</v>
      </c>
      <c r="B1" s="15"/>
      <c r="C1" s="15"/>
      <c r="D1" s="15"/>
      <c r="E1" s="15"/>
      <c r="F1" s="15"/>
    </row>
    <row r="3" spans="1:6" x14ac:dyDescent="0.3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3">
      <c r="A4" s="4" t="s">
        <v>169</v>
      </c>
      <c r="B4" s="7">
        <v>988</v>
      </c>
      <c r="C4" s="7">
        <v>9682000</v>
      </c>
      <c r="D4" s="4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170</v>
      </c>
      <c r="B5" s="7">
        <v>1275</v>
      </c>
      <c r="C5" s="7">
        <v>12495000</v>
      </c>
      <c r="D5" s="4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171</v>
      </c>
      <c r="B6" s="7">
        <v>413</v>
      </c>
      <c r="C6" s="7">
        <v>4047000</v>
      </c>
      <c r="D6" s="4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172</v>
      </c>
      <c r="B7" s="7">
        <v>1024</v>
      </c>
      <c r="C7" s="7">
        <v>10035000</v>
      </c>
      <c r="D7" s="4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173</v>
      </c>
      <c r="B8" s="7">
        <v>867</v>
      </c>
      <c r="C8" s="7">
        <v>8497000</v>
      </c>
      <c r="D8" s="4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174</v>
      </c>
      <c r="B9" s="7">
        <v>1101</v>
      </c>
      <c r="C9" s="7">
        <v>10790000</v>
      </c>
      <c r="D9" s="4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175</v>
      </c>
      <c r="B10" s="7">
        <v>992</v>
      </c>
      <c r="C10" s="7">
        <v>9722000</v>
      </c>
      <c r="D10" s="4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176</v>
      </c>
      <c r="B11" s="7">
        <v>786</v>
      </c>
      <c r="C11" s="7">
        <v>7703000</v>
      </c>
      <c r="D11" s="4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177</v>
      </c>
      <c r="B12" s="7">
        <v>831</v>
      </c>
      <c r="C12" s="7">
        <v>8144000</v>
      </c>
      <c r="D12" s="4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topLeftCell="A10" workbookViewId="0">
      <selection activeCell="G12" sqref="G12"/>
    </sheetView>
  </sheetViews>
  <sheetFormatPr defaultRowHeight="16.5" x14ac:dyDescent="0.3"/>
  <sheetData>
    <row r="1" spans="1:5" ht="20.25" x14ac:dyDescent="0.3">
      <c r="A1" s="15" t="s">
        <v>178</v>
      </c>
      <c r="B1" s="15"/>
      <c r="C1" s="15"/>
      <c r="D1" s="15"/>
      <c r="E1" s="15"/>
    </row>
    <row r="3" spans="1:5" x14ac:dyDescent="0.3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3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selena17@naver.com</cp:lastModifiedBy>
  <dcterms:created xsi:type="dcterms:W3CDTF">2023-04-27T08:01:32Z</dcterms:created>
  <dcterms:modified xsi:type="dcterms:W3CDTF">2026-04-06T06:54:00Z</dcterms:modified>
</cp:coreProperties>
</file>