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8115851A-803F-4EDD-B786-BB54369ABBCE}" xr6:coauthVersionLast="47" xr6:coauthVersionMax="47" xr10:uidLastSave="{00000000-0000-0000-0000-000000000000}"/>
  <bookViews>
    <workbookView xWindow="-108" yWindow="-108" windowWidth="23256" windowHeight="12576" tabRatio="721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F29" i="6" s="1"/>
  <c r="E25" i="6"/>
  <c r="E29" i="6" s="1"/>
  <c r="G21" i="6"/>
  <c r="F21" i="6"/>
  <c r="E21" i="6"/>
  <c r="G16" i="6"/>
  <c r="G30" i="6" s="1"/>
  <c r="F16" i="6"/>
  <c r="F30" i="6" s="1"/>
  <c r="E16" i="6"/>
  <c r="G12" i="6"/>
  <c r="F12" i="6"/>
  <c r="E12" i="6"/>
  <c r="G6" i="6"/>
  <c r="F6" i="6"/>
  <c r="E6" i="6"/>
  <c r="G29" i="6"/>
  <c r="G17" i="6"/>
  <c r="F17" i="6"/>
  <c r="F31" i="6" s="1"/>
  <c r="E29" i="4"/>
  <c r="E30" i="4"/>
  <c r="E31" i="4"/>
  <c r="E32" i="4"/>
  <c r="E33" i="4"/>
  <c r="E34" i="4"/>
  <c r="E35" i="4"/>
  <c r="E36" i="4"/>
  <c r="E28" i="4"/>
  <c r="E4" i="4"/>
  <c r="E5" i="4"/>
  <c r="E6" i="4"/>
  <c r="E7" i="4"/>
  <c r="E8" i="4"/>
  <c r="E9" i="4"/>
  <c r="E10" i="4"/>
  <c r="E11" i="4"/>
  <c r="E12" i="4"/>
  <c r="J17" i="4"/>
  <c r="J18" i="4"/>
  <c r="J19" i="4"/>
  <c r="J20" i="4"/>
  <c r="J21" i="4"/>
  <c r="J22" i="4"/>
  <c r="J23" i="4"/>
  <c r="J24" i="4"/>
  <c r="J16" i="4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30" i="6" l="1"/>
  <c r="G31" i="6"/>
  <c r="E17" i="6"/>
  <c r="E31" i="6" s="1"/>
  <c r="C18" i="5"/>
  <c r="C19" i="5" s="1"/>
</calcChain>
</file>

<file path=xl/sharedStrings.xml><?xml version="1.0" encoding="utf-8"?>
<sst xmlns="http://schemas.openxmlformats.org/spreadsheetml/2006/main" count="434" uniqueCount="304">
  <si>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</si>
  <si>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</si>
  <si>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</si>
  <si>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</si>
  <si>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</si>
  <si>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</si>
  <si>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</si>
  <si>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</si>
  <si>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</si>
  <si>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</si>
  <si>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</si>
  <si>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</si>
  <si>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</si>
  <si>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</si>
  <si>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</si>
  <si>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</si>
  <si>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</si>
  <si>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</si>
  <si>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</si>
  <si>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</si>
  <si>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</si>
  <si>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</si>
  <si>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</si>
  <si>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</si>
  <si>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</si>
  <si>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</si>
  <si>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</si>
  <si>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</si>
  <si>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</si>
  <si>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</si>
  <si>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</si>
  <si>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</si>
  <si>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</si>
  <si>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</si>
  <si>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</si>
  <si>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</si>
  <si>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</si>
  <si>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</si>
  <si>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</si>
  <si>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</si>
  <si>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</si>
  <si>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</si>
  <si>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</si>
  <si>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</si>
  <si>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</si>
  <si>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</si>
  <si>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</si>
  <si>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</si>
  <si>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</si>
  <si>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</si>
  <si>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</si>
  <si>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</si>
  <si>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</si>
  <si>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</si>
  <si>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</si>
  <si>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</si>
  <si>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</si>
  <si>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</si>
  <si>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</si>
  <si>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</si>
  <si>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</si>
  <si>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</si>
  <si>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</si>
  <si>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</si>
  <si>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</si>
  <si>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</si>
  <si>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</si>
  <si>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</si>
  <si>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</si>
  <si>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</si>
  <si>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</si>
  <si>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</si>
  <si>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</si>
  <si>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</si>
  <si>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</si>
  <si>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</si>
  <si>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</si>
  <si>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</si>
  <si>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</si>
  <si>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</si>
  <si>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</si>
  <si>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</si>
  <si>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</si>
  <si>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</si>
  <si>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</si>
  <si>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</si>
  <si>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</si>
  <si>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</si>
  <si>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</si>
  <si>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</si>
  <si>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</si>
  <si>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</si>
  <si>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</si>
  <si>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</si>
  <si>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</si>
  <si>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</si>
  <si>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</si>
  <si>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</si>
  <si>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</si>
  <si>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</si>
  <si>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</si>
  <si>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</si>
  <si>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</si>
  <si>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</si>
  <si>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</si>
  <si>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</si>
  <si>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</si>
  <si>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</si>
  <si>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</si>
  <si>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</si>
  <si>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</si>
  <si>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</si>
  <si>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</si>
  <si>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</si>
  <si>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</si>
  <si>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</si>
  <si>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</si>
  <si>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</si>
  <si>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</si>
  <si>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</si>
  <si>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</si>
  <si>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</si>
  <si>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</si>
  <si>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</si>
  <si>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</si>
  <si>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</si>
  <si>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</si>
  <si>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</si>
  <si>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</si>
  <si>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</si>
  <si>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</si>
  <si>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</si>
  <si>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</si>
  <si>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</si>
  <si>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</si>
  <si>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</si>
  <si>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</si>
  <si>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</si>
  <si>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</si>
  <si>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</si>
  <si>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</si>
  <si>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</si>
  <si>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</si>
  <si>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</si>
  <si>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</si>
  <si>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</si>
  <si>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</si>
  <si>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</si>
  <si>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</si>
  <si>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</si>
  <si>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</si>
  <si>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</si>
  <si>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</si>
  <si>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</si>
  <si>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</si>
  <si>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</si>
  <si>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</si>
  <si>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</si>
  <si>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</si>
  <si>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</si>
  <si>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</si>
  <si>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</si>
  <si>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</si>
  <si>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</si>
  <si>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</si>
  <si>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</si>
  <si>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</si>
  <si>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</si>
  <si>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</si>
  <si>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</si>
  <si>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</si>
  <si>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</si>
  <si>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</si>
  <si>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</si>
  <si>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</si>
  <si>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</si>
  <si>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</si>
  <si>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</si>
  <si>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</si>
  <si>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</si>
  <si>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</si>
  <si>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</si>
  <si>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</si>
  <si>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</si>
  <si>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</si>
  <si>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</si>
  <si>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</si>
  <si>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</si>
  <si>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</si>
  <si>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</si>
  <si>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</si>
  <si>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</si>
  <si>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</si>
  <si>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</si>
  <si>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</si>
  <si>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</si>
  <si>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</si>
  <si>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</si>
  <si>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</si>
  <si>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</si>
  <si>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</si>
  <si>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</si>
  <si>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</si>
  <si>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</si>
  <si>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</si>
  <si>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</si>
  <si>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</si>
  <si>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</si>
  <si>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</si>
  <si>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</si>
  <si>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</si>
  <si>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</si>
  <si>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</si>
  <si>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</si>
  <si>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</si>
  <si>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</si>
  <si>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</si>
  <si>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</si>
  <si>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</si>
  <si>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</si>
  <si>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</si>
  <si>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</si>
  <si>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</si>
  <si>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</si>
  <si>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</si>
  <si>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</si>
  <si>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</si>
  <si>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</si>
  <si>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</si>
  <si>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</si>
  <si>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</si>
  <si>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</si>
  <si>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</si>
  <si>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</si>
  <si>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</si>
  <si>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</si>
  <si>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</si>
  <si>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</si>
  <si>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</si>
  <si>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</si>
  <si>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</si>
  <si>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</si>
  <si>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</si>
  <si>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</si>
  <si>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</si>
  <si>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</si>
  <si>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</si>
  <si>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</si>
  <si>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성별</t>
    <phoneticPr fontId="1" type="noConversion"/>
  </si>
  <si>
    <t>남</t>
    <phoneticPr fontId="1" type="noConversion"/>
  </si>
  <si>
    <t>키</t>
    <phoneticPr fontId="1" type="noConversion"/>
  </si>
  <si>
    <t xml:space="preserve"> 성명</t>
    <phoneticPr fontId="1" type="noConversion"/>
  </si>
  <si>
    <t>몸무게</t>
    <phoneticPr fontId="1" type="noConversion"/>
  </si>
  <si>
    <t>혈액형</t>
    <phoneticPr fontId="1" type="noConversion"/>
  </si>
  <si>
    <t>공제율인상</t>
  </si>
  <si>
    <t>만든 사람 PC 날짜 2026-04-22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</si>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</sst>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AC-454D-A991-63D5016A4F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53340</xdr:colOff>
          <xdr:row>13</xdr:row>
          <xdr:rowOff>0</xdr:rowOff>
        </xdr:from>
        <xdr:to>
          <xdr:col>3</xdr:col>
          <xdr:colOff>0</xdr:colOff>
          <xdr:row>14</xdr:row>
          <xdr:rowOff>182880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" name="사각형: 빗면 1">
          <a:extLst>
            <a:ext uri="{FF2B5EF4-FFF2-40B4-BE49-F238E27FC236}">
              <a16:creationId xmlns:a16="http://schemas.microsoft.com/office/drawing/2014/main" id="{5B1EEC4D-9773-FC50-A22D-A645A2F0D0CF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B13" sqref="B13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271</v>
      </c>
      <c r="B3" s="10" t="s">
        <v>272</v>
      </c>
      <c r="C3" s="10" t="s">
        <v>273</v>
      </c>
      <c r="D3" s="10" t="s">
        <v>274</v>
      </c>
      <c r="E3" s="10" t="s">
        <v>275</v>
      </c>
    </row>
    <row r="4" spans="1:5" x14ac:dyDescent="0.4">
      <c r="A4" s="10" t="s">
        <v>298</v>
      </c>
      <c r="B4" s="10" t="s">
        <v>292</v>
      </c>
      <c r="C4" s="10" t="s">
        <v>286</v>
      </c>
      <c r="D4" s="10" t="s">
        <v>280</v>
      </c>
      <c r="E4" s="10" t="s">
        <v>276</v>
      </c>
    </row>
    <row r="5" spans="1:5" x14ac:dyDescent="0.4">
      <c r="A5" s="10" t="s">
        <v>299</v>
      </c>
      <c r="B5" s="10" t="s">
        <v>293</v>
      </c>
      <c r="C5" s="10" t="s">
        <v>287</v>
      </c>
      <c r="D5" s="10" t="s">
        <v>281</v>
      </c>
      <c r="E5" s="10" t="s">
        <v>277</v>
      </c>
    </row>
    <row r="6" spans="1:5" x14ac:dyDescent="0.4">
      <c r="A6" s="10" t="s">
        <v>300</v>
      </c>
      <c r="B6" s="10" t="s">
        <v>294</v>
      </c>
      <c r="C6" s="10" t="s">
        <v>288</v>
      </c>
      <c r="D6" s="10" t="s">
        <v>282</v>
      </c>
      <c r="E6" s="10" t="s">
        <v>278</v>
      </c>
    </row>
    <row r="7" spans="1:5" x14ac:dyDescent="0.4">
      <c r="A7" s="10" t="s">
        <v>301</v>
      </c>
      <c r="B7" s="10" t="s">
        <v>295</v>
      </c>
      <c r="C7" s="10" t="s">
        <v>289</v>
      </c>
      <c r="D7" s="10" t="s">
        <v>283</v>
      </c>
      <c r="E7" s="10" t="s">
        <v>276</v>
      </c>
    </row>
    <row r="8" spans="1:5" x14ac:dyDescent="0.4">
      <c r="A8" s="10" t="s">
        <v>302</v>
      </c>
      <c r="B8" s="10" t="s">
        <v>296</v>
      </c>
      <c r="C8" s="10" t="s">
        <v>290</v>
      </c>
      <c r="D8" s="10" t="s">
        <v>284</v>
      </c>
      <c r="E8" s="10" t="s">
        <v>279</v>
      </c>
    </row>
    <row r="9" spans="1:5" x14ac:dyDescent="0.4">
      <c r="A9" s="10" t="s">
        <v>303</v>
      </c>
      <c r="B9" s="10" t="s">
        <v>297</v>
      </c>
      <c r="C9" s="10" t="s">
        <v>291</v>
      </c>
      <c r="D9" s="10" t="s">
        <v>285</v>
      </c>
      <c r="E9" s="10" t="s">
        <v>277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B3" sqref="B3:G13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8" t="s">
        <v>69</v>
      </c>
      <c r="C1" s="18"/>
      <c r="D1" s="18"/>
      <c r="E1" s="18"/>
      <c r="F1" s="18"/>
      <c r="G1" s="18"/>
    </row>
    <row r="2" spans="2:7" ht="18" thickBot="1" x14ac:dyDescent="0.45">
      <c r="F2" s="10" t="s">
        <v>187</v>
      </c>
      <c r="G2" s="19">
        <v>45787</v>
      </c>
    </row>
    <row r="3" spans="2:7" x14ac:dyDescent="0.4">
      <c r="B3" s="21" t="s">
        <v>50</v>
      </c>
      <c r="C3" s="22" t="s">
        <v>51</v>
      </c>
      <c r="D3" s="22" t="s">
        <v>52</v>
      </c>
      <c r="E3" s="22" t="s">
        <v>53</v>
      </c>
      <c r="F3" s="22" t="s">
        <v>54</v>
      </c>
      <c r="G3" s="23" t="s">
        <v>55</v>
      </c>
    </row>
    <row r="4" spans="2:7" x14ac:dyDescent="0.4">
      <c r="B4" s="24" t="s">
        <v>56</v>
      </c>
      <c r="C4" s="4" t="s">
        <v>70</v>
      </c>
      <c r="D4" s="4" t="s">
        <v>57</v>
      </c>
      <c r="E4" s="4" t="s">
        <v>58</v>
      </c>
      <c r="F4" s="20">
        <v>3</v>
      </c>
      <c r="G4" s="25">
        <v>200000</v>
      </c>
    </row>
    <row r="5" spans="2:7" x14ac:dyDescent="0.4">
      <c r="B5" s="24"/>
      <c r="C5" s="4" t="s">
        <v>76</v>
      </c>
      <c r="D5" s="4" t="s">
        <v>72</v>
      </c>
      <c r="E5" s="4" t="s">
        <v>77</v>
      </c>
      <c r="F5" s="20">
        <v>2</v>
      </c>
      <c r="G5" s="25">
        <v>170000</v>
      </c>
    </row>
    <row r="6" spans="2:7" x14ac:dyDescent="0.4">
      <c r="B6" s="24" t="s">
        <v>59</v>
      </c>
      <c r="C6" s="4" t="s">
        <v>70</v>
      </c>
      <c r="D6" s="4" t="s">
        <v>60</v>
      </c>
      <c r="E6" s="4" t="s">
        <v>61</v>
      </c>
      <c r="F6" s="20">
        <v>2</v>
      </c>
      <c r="G6" s="25">
        <v>100000</v>
      </c>
    </row>
    <row r="7" spans="2:7" x14ac:dyDescent="0.4">
      <c r="B7" s="24"/>
      <c r="C7" s="4" t="s">
        <v>76</v>
      </c>
      <c r="D7" s="4" t="s">
        <v>73</v>
      </c>
      <c r="E7" s="4" t="s">
        <v>78</v>
      </c>
      <c r="F7" s="20">
        <v>2</v>
      </c>
      <c r="G7" s="25">
        <v>120000</v>
      </c>
    </row>
    <row r="8" spans="2:7" x14ac:dyDescent="0.4">
      <c r="B8" s="24" t="s">
        <v>62</v>
      </c>
      <c r="C8" s="4" t="s">
        <v>70</v>
      </c>
      <c r="D8" s="4" t="s">
        <v>63</v>
      </c>
      <c r="E8" s="4" t="s">
        <v>79</v>
      </c>
      <c r="F8" s="20">
        <v>3</v>
      </c>
      <c r="G8" s="25">
        <v>240000</v>
      </c>
    </row>
    <row r="9" spans="2:7" x14ac:dyDescent="0.4">
      <c r="B9" s="24"/>
      <c r="C9" s="4" t="s">
        <v>76</v>
      </c>
      <c r="D9" s="4" t="s">
        <v>74</v>
      </c>
      <c r="E9" s="4" t="s">
        <v>80</v>
      </c>
      <c r="F9" s="20">
        <v>2</v>
      </c>
      <c r="G9" s="25">
        <v>200000</v>
      </c>
    </row>
    <row r="10" spans="2:7" x14ac:dyDescent="0.4">
      <c r="B10" s="24" t="s">
        <v>64</v>
      </c>
      <c r="C10" s="4" t="s">
        <v>70</v>
      </c>
      <c r="D10" s="4" t="s">
        <v>65</v>
      </c>
      <c r="E10" s="4" t="s">
        <v>61</v>
      </c>
      <c r="F10" s="20">
        <v>2</v>
      </c>
      <c r="G10" s="25">
        <v>120000</v>
      </c>
    </row>
    <row r="11" spans="2:7" x14ac:dyDescent="0.4">
      <c r="B11" s="24"/>
      <c r="C11" s="4" t="s">
        <v>76</v>
      </c>
      <c r="D11" s="4" t="s">
        <v>75</v>
      </c>
      <c r="E11" s="4" t="s">
        <v>78</v>
      </c>
      <c r="F11" s="20">
        <v>2</v>
      </c>
      <c r="G11" s="25">
        <v>150000</v>
      </c>
    </row>
    <row r="12" spans="2:7" x14ac:dyDescent="0.4">
      <c r="B12" s="24" t="s">
        <v>66</v>
      </c>
      <c r="C12" s="4" t="s">
        <v>70</v>
      </c>
      <c r="D12" s="4" t="s">
        <v>67</v>
      </c>
      <c r="E12" s="4" t="s">
        <v>68</v>
      </c>
      <c r="F12" s="20">
        <v>3</v>
      </c>
      <c r="G12" s="25">
        <v>160000</v>
      </c>
    </row>
    <row r="13" spans="2:7" ht="18" thickBot="1" x14ac:dyDescent="0.45">
      <c r="B13" s="26"/>
      <c r="C13" s="27" t="s">
        <v>76</v>
      </c>
      <c r="D13" s="27" t="s">
        <v>71</v>
      </c>
      <c r="E13" s="27" t="s">
        <v>78</v>
      </c>
      <c r="F13" s="28">
        <v>2</v>
      </c>
      <c r="G13" s="29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workbookViewId="0">
      <selection activeCell="C11" sqref="C11"/>
    </sheetView>
  </sheetViews>
  <sheetFormatPr defaultRowHeight="17.399999999999999" x14ac:dyDescent="0.4"/>
  <sheetData>
    <row r="1" spans="1:8" ht="21" x14ac:dyDescent="0.4">
      <c r="A1" s="15" t="s">
        <v>81</v>
      </c>
      <c r="B1" s="15"/>
      <c r="C1" s="15"/>
      <c r="D1" s="15"/>
      <c r="E1" s="15"/>
      <c r="F1" s="15"/>
      <c r="G1" s="15"/>
      <c r="H1" s="15"/>
    </row>
    <row r="3" spans="1:8" x14ac:dyDescent="0.4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">
      <c r="A16" s="30" t="s">
        <v>248</v>
      </c>
      <c r="B16" s="30" t="s">
        <v>250</v>
      </c>
    </row>
    <row r="17" spans="1:8" x14ac:dyDescent="0.4">
      <c r="A17" s="30" t="s">
        <v>249</v>
      </c>
      <c r="B17" t="str">
        <f>AVERAGE(C4:$C$13)&amp;"&lt;"</f>
        <v>170.7&lt;</v>
      </c>
    </row>
    <row r="20" spans="1:8" x14ac:dyDescent="0.4">
      <c r="A20" s="10" t="s">
        <v>251</v>
      </c>
      <c r="B20" s="10" t="s">
        <v>248</v>
      </c>
      <c r="C20" s="10" t="s">
        <v>250</v>
      </c>
      <c r="D20" s="10" t="s">
        <v>252</v>
      </c>
      <c r="E20" s="10" t="s">
        <v>253</v>
      </c>
      <c r="F20" s="10"/>
      <c r="G20" s="10"/>
      <c r="H20" s="1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topLeftCell="A4" workbookViewId="0">
      <selection activeCell="F18" sqref="F18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2.0976562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193</v>
      </c>
      <c r="C3" s="5">
        <v>0.42152777777777778</v>
      </c>
      <c r="D3" s="13">
        <v>0.47500000000000003</v>
      </c>
      <c r="E3" s="31"/>
      <c r="G3" s="4" t="s">
        <v>9</v>
      </c>
      <c r="H3" s="4" t="s">
        <v>10</v>
      </c>
      <c r="I3" s="4"/>
      <c r="J3" s="4" t="s">
        <v>11</v>
      </c>
    </row>
    <row r="4" spans="1:10" x14ac:dyDescent="0.4">
      <c r="A4" s="4">
        <v>7570</v>
      </c>
      <c r="B4" s="4" t="s">
        <v>194</v>
      </c>
      <c r="C4" s="5">
        <v>0.43958333333333338</v>
      </c>
      <c r="D4" s="13">
        <v>0.51944444444444449</v>
      </c>
      <c r="E4" s="31">
        <f t="shared" ref="E4:E12" si="0">HOUR(D4-C4)</f>
        <v>1</v>
      </c>
      <c r="G4" s="4" t="s">
        <v>12</v>
      </c>
      <c r="H4" s="4" t="s">
        <v>10</v>
      </c>
      <c r="I4" s="4"/>
      <c r="J4" s="4" t="s">
        <v>13</v>
      </c>
    </row>
    <row r="5" spans="1:10" x14ac:dyDescent="0.4">
      <c r="A5" s="4">
        <v>5248</v>
      </c>
      <c r="B5" s="4" t="s">
        <v>195</v>
      </c>
      <c r="C5" s="5">
        <v>0.45694444444444443</v>
      </c>
      <c r="D5" s="13">
        <v>0.56666666666666665</v>
      </c>
      <c r="E5" s="31">
        <f t="shared" si="0"/>
        <v>2</v>
      </c>
      <c r="G5" s="4" t="s">
        <v>14</v>
      </c>
      <c r="H5" s="4" t="s">
        <v>10</v>
      </c>
      <c r="I5" s="4"/>
      <c r="J5" s="4" t="s">
        <v>15</v>
      </c>
    </row>
    <row r="6" spans="1:10" x14ac:dyDescent="0.4">
      <c r="A6" s="4">
        <v>6865</v>
      </c>
      <c r="B6" s="4" t="s">
        <v>196</v>
      </c>
      <c r="C6" s="5">
        <v>0.4680555555555555</v>
      </c>
      <c r="D6" s="13">
        <v>0.53611111111111109</v>
      </c>
      <c r="E6" s="31">
        <f t="shared" si="0"/>
        <v>1</v>
      </c>
      <c r="G6" s="4" t="s">
        <v>16</v>
      </c>
      <c r="H6" s="4" t="s">
        <v>10</v>
      </c>
      <c r="I6" s="4"/>
      <c r="J6" s="4" t="s">
        <v>17</v>
      </c>
    </row>
    <row r="7" spans="1:10" x14ac:dyDescent="0.4">
      <c r="A7" s="4">
        <v>4940</v>
      </c>
      <c r="B7" s="4" t="s">
        <v>193</v>
      </c>
      <c r="C7" s="5">
        <v>0.47638888888888892</v>
      </c>
      <c r="D7" s="13">
        <v>0.58194444444444449</v>
      </c>
      <c r="E7" s="31">
        <f t="shared" si="0"/>
        <v>2</v>
      </c>
      <c r="G7" s="4" t="s">
        <v>18</v>
      </c>
      <c r="H7" s="4" t="s">
        <v>10</v>
      </c>
      <c r="I7" s="4"/>
      <c r="J7" s="4" t="s">
        <v>19</v>
      </c>
    </row>
    <row r="8" spans="1:10" x14ac:dyDescent="0.4">
      <c r="A8" s="4">
        <v>7257</v>
      </c>
      <c r="B8" s="4" t="s">
        <v>196</v>
      </c>
      <c r="C8" s="5">
        <v>0.49513888888888885</v>
      </c>
      <c r="D8" s="13">
        <v>0.59791666666666665</v>
      </c>
      <c r="E8" s="31">
        <f t="shared" si="0"/>
        <v>2</v>
      </c>
      <c r="G8" s="4" t="s">
        <v>20</v>
      </c>
      <c r="H8" s="4" t="s">
        <v>10</v>
      </c>
      <c r="I8" s="4"/>
      <c r="J8" s="4" t="s">
        <v>21</v>
      </c>
    </row>
    <row r="9" spans="1:10" x14ac:dyDescent="0.4">
      <c r="A9" s="4">
        <v>1122</v>
      </c>
      <c r="B9" s="4" t="s">
        <v>194</v>
      </c>
      <c r="C9" s="5">
        <v>0.50277777777777777</v>
      </c>
      <c r="D9" s="13">
        <v>0.58680555555555558</v>
      </c>
      <c r="E9" s="31">
        <f t="shared" si="0"/>
        <v>2</v>
      </c>
      <c r="G9" s="4" t="s">
        <v>22</v>
      </c>
      <c r="H9" s="4" t="s">
        <v>23</v>
      </c>
      <c r="I9" s="4"/>
      <c r="J9" s="4" t="s">
        <v>24</v>
      </c>
    </row>
    <row r="10" spans="1:10" x14ac:dyDescent="0.4">
      <c r="A10" s="4">
        <v>5006</v>
      </c>
      <c r="B10" s="4" t="s">
        <v>194</v>
      </c>
      <c r="C10" s="5">
        <v>0.51458333333333328</v>
      </c>
      <c r="D10" s="13">
        <v>0.64374999999999993</v>
      </c>
      <c r="E10" s="31">
        <f t="shared" si="0"/>
        <v>3</v>
      </c>
      <c r="G10" s="4" t="s">
        <v>25</v>
      </c>
      <c r="H10" s="4" t="s">
        <v>23</v>
      </c>
      <c r="I10" s="4"/>
      <c r="J10" s="4" t="s">
        <v>26</v>
      </c>
    </row>
    <row r="11" spans="1:10" x14ac:dyDescent="0.4">
      <c r="A11" s="4">
        <v>2394</v>
      </c>
      <c r="B11" s="4" t="s">
        <v>195</v>
      </c>
      <c r="C11" s="5">
        <v>0.53402777777777777</v>
      </c>
      <c r="D11" s="13">
        <v>0.62708333333333333</v>
      </c>
      <c r="E11" s="31">
        <f t="shared" si="0"/>
        <v>2</v>
      </c>
      <c r="G11" s="4" t="s">
        <v>27</v>
      </c>
      <c r="H11" s="4" t="s">
        <v>23</v>
      </c>
      <c r="I11" s="4"/>
      <c r="J11" s="4" t="s">
        <v>28</v>
      </c>
    </row>
    <row r="12" spans="1:10" x14ac:dyDescent="0.4">
      <c r="A12" s="4">
        <v>8465</v>
      </c>
      <c r="B12" s="4" t="s">
        <v>193</v>
      </c>
      <c r="C12" s="5">
        <v>0.53680555555555554</v>
      </c>
      <c r="D12" s="13">
        <v>0.68472222222222223</v>
      </c>
      <c r="E12" s="31">
        <f t="shared" si="0"/>
        <v>3</v>
      </c>
      <c r="G12" s="4" t="s">
        <v>29</v>
      </c>
      <c r="H12" s="4" t="s">
        <v>23</v>
      </c>
      <c r="I12" s="4"/>
      <c r="J12" s="4" t="s">
        <v>30</v>
      </c>
    </row>
    <row r="14" spans="1:10" x14ac:dyDescent="0.4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">
      <c r="A16" s="4">
        <v>3624001</v>
      </c>
      <c r="B16" s="4" t="s">
        <v>208</v>
      </c>
      <c r="C16" s="4">
        <v>53.24</v>
      </c>
      <c r="D16" s="14">
        <v>52.96</v>
      </c>
      <c r="E16" s="4" t="str">
        <f>IF(OR(C16&lt;SMALL(C16:C24,3),D16&lt;SMALL(D16:D24,3)),"진출","")</f>
        <v/>
      </c>
      <c r="G16" s="4" t="s">
        <v>222</v>
      </c>
      <c r="H16" s="4" t="s">
        <v>239</v>
      </c>
      <c r="I16" s="4" t="s">
        <v>223</v>
      </c>
      <c r="J16" s="4" t="str">
        <f>LEFT(G16,3)&amp;"-"&amp;(RIGHT(H16,2))&amp;"-"&amp;UPPER(LEFT(I16,2))</f>
        <v>khe-17-PA</v>
      </c>
    </row>
    <row r="17" spans="1:10" x14ac:dyDescent="0.4">
      <c r="A17" s="4">
        <v>3624002</v>
      </c>
      <c r="B17" s="4" t="s">
        <v>209</v>
      </c>
      <c r="C17" s="4">
        <v>52.64</v>
      </c>
      <c r="D17" s="14">
        <v>52.32</v>
      </c>
      <c r="E17" s="4" t="str">
        <f t="shared" ref="E17:E24" si="1">IF(OR(C17&lt;SMALL(C17:C25,3),D17&lt;SMALL(D17:D25,3)),"진출","")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2">LEFT(G17,3)&amp;"-"&amp;(RIGHT(H17,2))&amp;"-"&amp;UPPER(LEFT(I17,2))</f>
        <v>cmk-99-LO</v>
      </c>
    </row>
    <row r="18" spans="1:10" x14ac:dyDescent="0.4">
      <c r="A18" s="4">
        <v>3624003</v>
      </c>
      <c r="B18" s="4" t="s">
        <v>210</v>
      </c>
      <c r="C18" s="4">
        <v>53.05</v>
      </c>
      <c r="D18" s="14">
        <v>52.91</v>
      </c>
      <c r="E18" s="4" t="str">
        <f t="shared" si="1"/>
        <v/>
      </c>
      <c r="G18" s="4" t="s">
        <v>226</v>
      </c>
      <c r="H18" s="4" t="s">
        <v>241</v>
      </c>
      <c r="I18" s="4" t="s">
        <v>32</v>
      </c>
      <c r="J18" s="4" t="str">
        <f t="shared" si="2"/>
        <v>jes-26-TO</v>
      </c>
    </row>
    <row r="19" spans="1:10" x14ac:dyDescent="0.4">
      <c r="A19" s="4">
        <v>3624004</v>
      </c>
      <c r="B19" s="4" t="s">
        <v>211</v>
      </c>
      <c r="C19" s="4">
        <v>52.76</v>
      </c>
      <c r="D19" s="14">
        <v>52.57</v>
      </c>
      <c r="E19" s="4" t="str">
        <f t="shared" si="1"/>
        <v>진출</v>
      </c>
      <c r="G19" s="4" t="s">
        <v>227</v>
      </c>
      <c r="H19" s="4" t="s">
        <v>242</v>
      </c>
      <c r="I19" s="4" t="s">
        <v>228</v>
      </c>
      <c r="J19" s="4" t="str">
        <f t="shared" si="2"/>
        <v>lsu-14-HA</v>
      </c>
    </row>
    <row r="20" spans="1:10" x14ac:dyDescent="0.4">
      <c r="A20" s="4">
        <v>3624005</v>
      </c>
      <c r="B20" s="4" t="s">
        <v>212</v>
      </c>
      <c r="C20" s="4">
        <v>54.25</v>
      </c>
      <c r="D20" s="14">
        <v>53.65</v>
      </c>
      <c r="E20" s="4" t="str">
        <f t="shared" si="1"/>
        <v/>
      </c>
      <c r="G20" s="4" t="s">
        <v>229</v>
      </c>
      <c r="H20" s="4" t="s">
        <v>243</v>
      </c>
      <c r="I20" s="4" t="s">
        <v>230</v>
      </c>
      <c r="J20" s="4" t="str">
        <f t="shared" si="2"/>
        <v>knk-26-RO</v>
      </c>
    </row>
    <row r="21" spans="1:10" x14ac:dyDescent="0.4">
      <c r="A21" s="4">
        <v>3624006</v>
      </c>
      <c r="B21" s="4" t="s">
        <v>213</v>
      </c>
      <c r="C21" s="4">
        <v>52.67</v>
      </c>
      <c r="D21" s="14">
        <v>52.83</v>
      </c>
      <c r="E21" s="4" t="str">
        <f t="shared" si="1"/>
        <v>진출</v>
      </c>
      <c r="G21" s="4" t="s">
        <v>231</v>
      </c>
      <c r="H21" s="4" t="s">
        <v>244</v>
      </c>
      <c r="I21" s="4" t="s">
        <v>232</v>
      </c>
      <c r="J21" s="4" t="str">
        <f t="shared" si="2"/>
        <v>jsr-31-NE</v>
      </c>
    </row>
    <row r="22" spans="1:10" x14ac:dyDescent="0.4">
      <c r="A22" s="4">
        <v>3624007</v>
      </c>
      <c r="B22" s="4" t="s">
        <v>214</v>
      </c>
      <c r="C22" s="4">
        <v>53.04</v>
      </c>
      <c r="D22" s="14">
        <v>53.21</v>
      </c>
      <c r="E22" s="4" t="str">
        <f t="shared" si="1"/>
        <v>진출</v>
      </c>
      <c r="G22" s="4" t="s">
        <v>233</v>
      </c>
      <c r="H22" s="4" t="s">
        <v>245</v>
      </c>
      <c r="I22" s="4" t="s">
        <v>234</v>
      </c>
      <c r="J22" s="4" t="str">
        <f t="shared" si="2"/>
        <v>pls-74-SY</v>
      </c>
    </row>
    <row r="23" spans="1:10" x14ac:dyDescent="0.4">
      <c r="A23" s="4">
        <v>3624008</v>
      </c>
      <c r="B23" s="4" t="s">
        <v>215</v>
      </c>
      <c r="C23" s="4">
        <v>53.11</v>
      </c>
      <c r="D23" s="14">
        <v>52.84</v>
      </c>
      <c r="E23" s="4" t="str">
        <f t="shared" si="1"/>
        <v>진출</v>
      </c>
      <c r="G23" s="4" t="s">
        <v>235</v>
      </c>
      <c r="H23" s="4" t="s">
        <v>246</v>
      </c>
      <c r="I23" s="4" t="s">
        <v>236</v>
      </c>
      <c r="J23" s="4" t="str">
        <f t="shared" si="2"/>
        <v>lym-27-BA</v>
      </c>
    </row>
    <row r="24" spans="1:10" x14ac:dyDescent="0.4">
      <c r="A24" s="4">
        <v>3624009</v>
      </c>
      <c r="B24" s="4" t="s">
        <v>216</v>
      </c>
      <c r="C24" s="4">
        <v>52.67</v>
      </c>
      <c r="D24" s="14">
        <v>52.52</v>
      </c>
      <c r="E24" s="4" t="str">
        <f t="shared" si="1"/>
        <v>진출</v>
      </c>
      <c r="G24" s="4" t="s">
        <v>237</v>
      </c>
      <c r="H24" s="4" t="s">
        <v>247</v>
      </c>
      <c r="I24" s="4" t="s">
        <v>238</v>
      </c>
      <c r="J24" s="4" t="str">
        <f t="shared" si="2"/>
        <v>gck-16-DU</v>
      </c>
    </row>
    <row r="26" spans="1:10" x14ac:dyDescent="0.4">
      <c r="A26" s="2" t="s">
        <v>33</v>
      </c>
      <c r="B26" s="3" t="s">
        <v>34</v>
      </c>
    </row>
    <row r="27" spans="1:10" x14ac:dyDescent="0.4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">
      <c r="A28" s="4" t="s">
        <v>40</v>
      </c>
      <c r="B28" s="4" t="s">
        <v>41</v>
      </c>
      <c r="C28" s="8">
        <v>20000</v>
      </c>
      <c r="D28" s="8">
        <v>1247</v>
      </c>
      <c r="E28" s="32">
        <f>C28*D28*IFERROR(HLOOKUP(B28,$B$39:$D$40,2,0),0%)</f>
        <v>1995200</v>
      </c>
    </row>
    <row r="29" spans="1:10" x14ac:dyDescent="0.4">
      <c r="A29" s="4" t="s">
        <v>40</v>
      </c>
      <c r="B29" s="4" t="s">
        <v>42</v>
      </c>
      <c r="C29" s="8">
        <v>18000</v>
      </c>
      <c r="D29" s="8">
        <v>865</v>
      </c>
      <c r="E29" s="32">
        <f t="shared" ref="E29:E36" si="3">C29*D29*IFERROR(HLOOKUP(B29,$B$39:$D$40,2,0),0%)</f>
        <v>1557000</v>
      </c>
    </row>
    <row r="30" spans="1:10" x14ac:dyDescent="0.4">
      <c r="A30" s="4" t="s">
        <v>40</v>
      </c>
      <c r="B30" s="4" t="s">
        <v>43</v>
      </c>
      <c r="C30" s="8">
        <v>15000</v>
      </c>
      <c r="D30" s="8">
        <v>1021</v>
      </c>
      <c r="E30" s="32">
        <f t="shared" si="3"/>
        <v>2144100</v>
      </c>
    </row>
    <row r="31" spans="1:10" x14ac:dyDescent="0.4">
      <c r="A31" s="4" t="s">
        <v>44</v>
      </c>
      <c r="B31" s="4" t="s">
        <v>41</v>
      </c>
      <c r="C31" s="8">
        <v>20000</v>
      </c>
      <c r="D31" s="8">
        <v>758</v>
      </c>
      <c r="E31" s="32">
        <f t="shared" si="3"/>
        <v>1212800</v>
      </c>
    </row>
    <row r="32" spans="1:10" x14ac:dyDescent="0.4">
      <c r="A32" s="4" t="s">
        <v>44</v>
      </c>
      <c r="B32" s="4" t="s">
        <v>45</v>
      </c>
      <c r="C32" s="8">
        <v>45000</v>
      </c>
      <c r="D32" s="8">
        <v>248</v>
      </c>
      <c r="E32" s="32">
        <f t="shared" si="3"/>
        <v>0</v>
      </c>
    </row>
    <row r="33" spans="1:5" x14ac:dyDescent="0.4">
      <c r="A33" s="4" t="s">
        <v>44</v>
      </c>
      <c r="B33" s="4" t="s">
        <v>43</v>
      </c>
      <c r="C33" s="8">
        <v>15000</v>
      </c>
      <c r="D33" s="8">
        <v>675</v>
      </c>
      <c r="E33" s="32">
        <f t="shared" si="3"/>
        <v>1417500.0000000002</v>
      </c>
    </row>
    <row r="34" spans="1:5" x14ac:dyDescent="0.4">
      <c r="A34" s="4" t="s">
        <v>46</v>
      </c>
      <c r="B34" s="4" t="s">
        <v>41</v>
      </c>
      <c r="C34" s="8">
        <v>20000</v>
      </c>
      <c r="D34" s="8">
        <v>957</v>
      </c>
      <c r="E34" s="32">
        <f t="shared" si="3"/>
        <v>1531200</v>
      </c>
    </row>
    <row r="35" spans="1:5" x14ac:dyDescent="0.4">
      <c r="A35" s="4" t="s">
        <v>46</v>
      </c>
      <c r="B35" s="4" t="s">
        <v>42</v>
      </c>
      <c r="C35" s="8">
        <v>18000</v>
      </c>
      <c r="D35" s="8">
        <v>893</v>
      </c>
      <c r="E35" s="32">
        <f t="shared" si="3"/>
        <v>1607400</v>
      </c>
    </row>
    <row r="36" spans="1:5" x14ac:dyDescent="0.4">
      <c r="A36" s="4" t="s">
        <v>46</v>
      </c>
      <c r="B36" s="4" t="s">
        <v>47</v>
      </c>
      <c r="C36" s="8">
        <v>17500</v>
      </c>
      <c r="D36" s="8">
        <v>768</v>
      </c>
      <c r="E36" s="32">
        <f t="shared" si="3"/>
        <v>0</v>
      </c>
    </row>
    <row r="38" spans="1:5" x14ac:dyDescent="0.4">
      <c r="A38" t="s">
        <v>48</v>
      </c>
    </row>
    <row r="39" spans="1:5" x14ac:dyDescent="0.4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EB99-40E7-4AB6-8E69-595523CDBA30}">
  <sheetPr>
    <outlinePr summaryBelow="0"/>
  </sheetPr>
  <dimension ref="B1:F13"/>
  <sheetViews>
    <sheetView showGridLines="0" topLeftCell="A2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7" t="s">
        <v>257</v>
      </c>
      <c r="C2" s="38"/>
      <c r="D2" s="44"/>
      <c r="E2" s="44"/>
      <c r="F2" s="44"/>
    </row>
    <row r="3" spans="2:6" collapsed="1" x14ac:dyDescent="0.4">
      <c r="B3" s="36"/>
      <c r="C3" s="36"/>
      <c r="D3" s="45" t="s">
        <v>259</v>
      </c>
      <c r="E3" s="45" t="s">
        <v>254</v>
      </c>
      <c r="F3" s="45" t="s">
        <v>256</v>
      </c>
    </row>
    <row r="4" spans="2:6" ht="46.8" hidden="1" outlineLevel="1" x14ac:dyDescent="0.4">
      <c r="B4" s="40"/>
      <c r="C4" s="40"/>
      <c r="D4" s="33"/>
      <c r="E4" s="47" t="s">
        <v>255</v>
      </c>
      <c r="F4" s="47" t="s">
        <v>255</v>
      </c>
    </row>
    <row r="5" spans="2:6" x14ac:dyDescent="0.4">
      <c r="B5" s="41" t="s">
        <v>258</v>
      </c>
      <c r="C5" s="42"/>
      <c r="D5" s="39"/>
      <c r="E5" s="39"/>
      <c r="F5" s="39"/>
    </row>
    <row r="6" spans="2:6" outlineLevel="1" x14ac:dyDescent="0.4">
      <c r="B6" s="40"/>
      <c r="C6" s="40" t="s">
        <v>126</v>
      </c>
      <c r="D6" s="34">
        <v>4.4999999999999998E-2</v>
      </c>
      <c r="E6" s="46">
        <v>0.05</v>
      </c>
      <c r="F6" s="46">
        <v>0.04</v>
      </c>
    </row>
    <row r="7" spans="2:6" outlineLevel="1" x14ac:dyDescent="0.4">
      <c r="B7" s="40"/>
      <c r="C7" s="40" t="s">
        <v>127</v>
      </c>
      <c r="D7" s="34">
        <v>0.03</v>
      </c>
      <c r="E7" s="46">
        <v>3.5000000000000003E-2</v>
      </c>
      <c r="F7" s="46">
        <v>2.5000000000000001E-2</v>
      </c>
    </row>
    <row r="8" spans="2:6" outlineLevel="1" x14ac:dyDescent="0.4">
      <c r="B8" s="40"/>
      <c r="C8" s="40" t="s">
        <v>128</v>
      </c>
      <c r="D8" s="34">
        <v>5.0000000000000001E-3</v>
      </c>
      <c r="E8" s="46">
        <v>8.0000000000000002E-3</v>
      </c>
      <c r="F8" s="46">
        <v>2E-3</v>
      </c>
    </row>
    <row r="9" spans="2:6" x14ac:dyDescent="0.4">
      <c r="B9" s="41" t="s">
        <v>260</v>
      </c>
      <c r="C9" s="42"/>
      <c r="D9" s="39"/>
      <c r="E9" s="39"/>
      <c r="F9" s="39"/>
    </row>
    <row r="10" spans="2:6" ht="18" outlineLevel="1" thickBot="1" x14ac:dyDescent="0.45">
      <c r="B10" s="43"/>
      <c r="C10" s="43" t="s">
        <v>129</v>
      </c>
      <c r="D10" s="35">
        <v>2741190</v>
      </c>
      <c r="E10" s="35">
        <v>2702190</v>
      </c>
      <c r="F10" s="35">
        <v>2780190</v>
      </c>
    </row>
    <row r="11" spans="2:6" x14ac:dyDescent="0.4">
      <c r="B11" t="s">
        <v>261</v>
      </c>
    </row>
    <row r="12" spans="2:6" x14ac:dyDescent="0.4">
      <c r="B12" t="s">
        <v>262</v>
      </c>
    </row>
    <row r="13" spans="2:6" x14ac:dyDescent="0.4">
      <c r="B13" t="s">
        <v>263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5" t="s">
        <v>113</v>
      </c>
      <c r="C1" s="15"/>
    </row>
    <row r="3" spans="2:6" x14ac:dyDescent="0.4">
      <c r="B3" s="16" t="s">
        <v>114</v>
      </c>
      <c r="C3" s="17"/>
      <c r="E3" s="4" t="s">
        <v>130</v>
      </c>
      <c r="F3" s="11">
        <v>4.4999999999999998E-2</v>
      </c>
    </row>
    <row r="4" spans="2:6" x14ac:dyDescent="0.4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">
      <c r="B6" s="4" t="s">
        <v>117</v>
      </c>
      <c r="C6" s="7">
        <v>300000</v>
      </c>
    </row>
    <row r="7" spans="2:6" x14ac:dyDescent="0.4">
      <c r="B7" s="4" t="s">
        <v>118</v>
      </c>
      <c r="C7" s="7">
        <v>500000</v>
      </c>
    </row>
    <row r="8" spans="2:6" x14ac:dyDescent="0.4">
      <c r="B8" s="4" t="s">
        <v>119</v>
      </c>
      <c r="C8" s="7">
        <v>200000</v>
      </c>
    </row>
    <row r="9" spans="2:6" x14ac:dyDescent="0.4">
      <c r="B9" s="4" t="s">
        <v>120</v>
      </c>
      <c r="C9" s="7">
        <v>200000</v>
      </c>
    </row>
    <row r="10" spans="2:6" x14ac:dyDescent="0.4">
      <c r="B10" s="4" t="s">
        <v>121</v>
      </c>
      <c r="C10" s="7">
        <v>50000</v>
      </c>
    </row>
    <row r="11" spans="2:6" x14ac:dyDescent="0.4">
      <c r="B11" s="6" t="s">
        <v>122</v>
      </c>
      <c r="C11" s="7">
        <f>SUM(C4:C10)</f>
        <v>3000000</v>
      </c>
    </row>
    <row r="12" spans="2:6" x14ac:dyDescent="0.4">
      <c r="B12" s="16" t="s">
        <v>123</v>
      </c>
      <c r="C12" s="17"/>
    </row>
    <row r="13" spans="2:6" x14ac:dyDescent="0.4">
      <c r="B13" s="4" t="s">
        <v>124</v>
      </c>
      <c r="C13" s="7">
        <v>17100</v>
      </c>
    </row>
    <row r="14" spans="2:6" x14ac:dyDescent="0.4">
      <c r="B14" s="4" t="s">
        <v>125</v>
      </c>
      <c r="C14" s="7">
        <v>1710</v>
      </c>
    </row>
    <row r="15" spans="2:6" x14ac:dyDescent="0.4">
      <c r="B15" s="4" t="s">
        <v>126</v>
      </c>
      <c r="C15" s="7">
        <f>C11*F3</f>
        <v>135000</v>
      </c>
    </row>
    <row r="16" spans="2:6" x14ac:dyDescent="0.4">
      <c r="B16" s="4" t="s">
        <v>127</v>
      </c>
      <c r="C16" s="7">
        <f>C11*F4</f>
        <v>90000</v>
      </c>
    </row>
    <row r="17" spans="2:3" x14ac:dyDescent="0.4">
      <c r="B17" s="4" t="s">
        <v>128</v>
      </c>
      <c r="C17" s="7">
        <f>C11*F5</f>
        <v>15000</v>
      </c>
    </row>
    <row r="18" spans="2:3" x14ac:dyDescent="0.4">
      <c r="B18" s="6" t="s">
        <v>122</v>
      </c>
      <c r="C18" s="7">
        <f>SUM(C13:C17)</f>
        <v>258810</v>
      </c>
    </row>
    <row r="19" spans="2:3" x14ac:dyDescent="0.4">
      <c r="B19" s="6" t="s">
        <v>129</v>
      </c>
      <c r="C19" s="7">
        <f>C11-C18</f>
        <v>2741190</v>
      </c>
    </row>
  </sheetData>
  <scenarios current="0" sqref="C19">
    <scenario name="공제율인상" locked="1" count="3" user="PC" comment="만든 사람 PC 날짜 2026-04-22">
      <inputCells r="F3" val="0.05" numFmtId="177"/>
      <inputCells r="F4" val="0.035" numFmtId="177"/>
      <inputCells r="F5" val="0.008" numFmtId="177"/>
    </scenario>
    <scenario name="공제율인하" locked="1" count="3" user="PC" comment="만든 사람 PC 날짜 2026-04-22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7" workbookViewId="0">
      <selection activeCell="A3" sqref="A3:G31"/>
    </sheetView>
  </sheetViews>
  <sheetFormatPr defaultRowHeight="17.399999999999999" outlineLevelRow="3" x14ac:dyDescent="0.4"/>
  <sheetData>
    <row r="1" spans="1:7" ht="21" x14ac:dyDescent="0.4">
      <c r="A1" s="15" t="s">
        <v>133</v>
      </c>
      <c r="B1" s="15"/>
      <c r="C1" s="15"/>
      <c r="D1" s="15"/>
      <c r="E1" s="15"/>
      <c r="F1" s="15"/>
      <c r="G1" s="15"/>
    </row>
    <row r="3" spans="1:7" x14ac:dyDescent="0.4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8" t="s">
        <v>267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8" t="s">
        <v>268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8" t="s">
        <v>269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8" t="s">
        <v>264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8" t="s">
        <v>267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8" t="s">
        <v>268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">
      <c r="A28" s="49"/>
      <c r="B28" s="49"/>
      <c r="C28" s="49"/>
      <c r="D28" s="50" t="s">
        <v>269</v>
      </c>
      <c r="E28" s="49">
        <f>SUBTOTAL(1,E26:E27)</f>
        <v>1.5</v>
      </c>
      <c r="F28" s="49">
        <f>SUBTOTAL(1,F26:F27)</f>
        <v>13.5</v>
      </c>
      <c r="G28" s="49">
        <f>SUBTOTAL(1,G26:G27)</f>
        <v>9</v>
      </c>
    </row>
    <row r="29" spans="1:7" outlineLevel="1" x14ac:dyDescent="0.4">
      <c r="A29" s="49"/>
      <c r="B29" s="50" t="s">
        <v>265</v>
      </c>
      <c r="C29" s="49"/>
      <c r="D29" s="49"/>
      <c r="E29" s="49">
        <f>SUBTOTAL(9,E18:E27)</f>
        <v>58</v>
      </c>
      <c r="F29" s="49">
        <f>SUBTOTAL(9,F18:F27)</f>
        <v>136</v>
      </c>
      <c r="G29" s="49">
        <f>SUBTOTAL(9,G18:G27)</f>
        <v>102</v>
      </c>
    </row>
    <row r="30" spans="1:7" x14ac:dyDescent="0.4">
      <c r="A30" s="49"/>
      <c r="B30" s="50"/>
      <c r="C30" s="49"/>
      <c r="D30" s="50" t="s">
        <v>270</v>
      </c>
      <c r="E30" s="49">
        <f>SUBTOTAL(1,E4:E27)</f>
        <v>6.8888888888888893</v>
      </c>
      <c r="F30" s="49">
        <f>SUBTOTAL(1,F4:F27)</f>
        <v>16.777777777777779</v>
      </c>
      <c r="G30" s="49">
        <f>SUBTOTAL(1,G4:G27)</f>
        <v>12.944444444444445</v>
      </c>
    </row>
    <row r="31" spans="1:7" x14ac:dyDescent="0.4">
      <c r="A31" s="49"/>
      <c r="B31" s="50" t="s">
        <v>266</v>
      </c>
      <c r="C31" s="49"/>
      <c r="D31" s="49"/>
      <c r="E31" s="49">
        <f>SUBTOTAL(9,E4:E27)</f>
        <v>124</v>
      </c>
      <c r="F31" s="49">
        <f>SUBTOTAL(9,F4:F27)</f>
        <v>302</v>
      </c>
      <c r="G31" s="49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5" sqref="G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5" t="s">
        <v>164</v>
      </c>
      <c r="B1" s="15"/>
      <c r="C1" s="15"/>
      <c r="D1" s="15"/>
      <c r="E1" s="15"/>
      <c r="F1" s="15"/>
    </row>
    <row r="3" spans="1:6" x14ac:dyDescent="0.4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53340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7" workbookViewId="0">
      <selection activeCell="M18" sqref="M18"/>
    </sheetView>
  </sheetViews>
  <sheetFormatPr defaultRowHeight="17.399999999999999" x14ac:dyDescent="0.4"/>
  <sheetData>
    <row r="1" spans="1:5" ht="21" x14ac:dyDescent="0.4">
      <c r="A1" s="15" t="s">
        <v>178</v>
      </c>
      <c r="B1" s="15"/>
      <c r="C1" s="15"/>
      <c r="D1" s="15"/>
      <c r="E1" s="15"/>
    </row>
    <row r="3" spans="1:5" x14ac:dyDescent="0.4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2026-04-22T10:25:47Z</dcterms:modified>
</cp:coreProperties>
</file>