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수정가능 기출파일_다른이름으로 저장하기 후\02 최신기출유형\"/>
    </mc:Choice>
  </mc:AlternateContent>
  <xr:revisionPtr revIDLastSave="0" documentId="13_ncr:1_{90E34CDE-0E96-47A8-92AC-0EE3E0E1BCE0}" xr6:coauthVersionLast="47" xr6:coauthVersionMax="47" xr10:uidLastSave="{00000000-0000-0000-0000-000000000000}"/>
  <bookViews>
    <workbookView xWindow="-120" yWindow="-120" windowWidth="29040" windowHeight="15840" tabRatio="721" activeTab="8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F29" i="6" s="1"/>
  <c r="E25" i="6"/>
  <c r="E29" i="6" s="1"/>
  <c r="G21" i="6"/>
  <c r="F21" i="6"/>
  <c r="E21" i="6"/>
  <c r="G16" i="6"/>
  <c r="G30" i="6" s="1"/>
  <c r="F16" i="6"/>
  <c r="F30" i="6" s="1"/>
  <c r="E16" i="6"/>
  <c r="G12" i="6"/>
  <c r="F12" i="6"/>
  <c r="E12" i="6"/>
  <c r="G6" i="6"/>
  <c r="F6" i="6"/>
  <c r="E6" i="6"/>
  <c r="G29" i="6"/>
  <c r="G17" i="6"/>
  <c r="F17" i="6"/>
  <c r="F31" i="6" s="1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E30" i="6" l="1"/>
  <c r="G31" i="6"/>
  <c r="E17" i="6"/>
  <c r="E31" i="6" s="1"/>
  <c r="C18" i="5"/>
  <c r="C19" i="5" s="1"/>
</calcChain>
</file>

<file path=xl/sharedStrings.xml><?xml version="1.0" encoding="utf-8"?>
<sst xmlns="http://schemas.openxmlformats.org/spreadsheetml/2006/main" count="411" uniqueCount="260">
  <si>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</si>
  <si>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</si>
  <si>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</si>
  <si>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</si>
  <si>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</si>
  <si>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</si>
  <si>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</si>
  <si>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</si>
  <si>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</si>
  <si>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</si>
  <si>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</si>
  <si>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</si>
  <si>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</si>
  <si>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</si>
  <si>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</si>
  <si>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</si>
  <si>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</si>
  <si>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</si>
  <si>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</si>
  <si>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</si>
  <si>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</si>
  <si>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</si>
  <si>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</si>
  <si>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</si>
  <si>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</si>
  <si>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</si>
  <si>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</si>
  <si>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</si>
  <si>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</si>
  <si>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</si>
  <si>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</si>
  <si>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</si>
  <si>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</si>
  <si>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</si>
  <si>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</si>
  <si>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</si>
  <si>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</si>
  <si>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</si>
  <si>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</si>
  <si>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</si>
  <si>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</si>
  <si>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</si>
  <si>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</si>
  <si>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</si>
  <si>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</si>
  <si>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</si>
  <si>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</si>
  <si>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</si>
  <si>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</si>
  <si>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</si>
  <si>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</si>
  <si>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</si>
  <si>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</si>
  <si>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</si>
  <si>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</si>
  <si>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</si>
  <si>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</si>
  <si>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</si>
  <si>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</si>
  <si>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</si>
  <si>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</si>
  <si>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</si>
  <si>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</si>
  <si>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</si>
  <si>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</si>
  <si>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</si>
  <si>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</si>
  <si>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</si>
  <si>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</si>
  <si>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</si>
  <si>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</si>
  <si>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</si>
  <si>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</si>
  <si>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</si>
  <si>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</si>
  <si>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</si>
  <si>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</si>
  <si>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</si>
  <si>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</si>
  <si>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</si>
  <si>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</si>
  <si>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</si>
  <si>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</si>
  <si>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</si>
  <si>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</si>
  <si>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</si>
  <si>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</si>
  <si>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</si>
  <si>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</si>
  <si>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</si>
  <si>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</si>
  <si>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</si>
  <si>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</si>
  <si>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</si>
  <si>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</si>
  <si>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</si>
  <si>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</si>
  <si>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</si>
  <si>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</si>
  <si>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</si>
  <si>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</si>
  <si>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</si>
  <si>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</si>
  <si>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</si>
  <si>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</si>
  <si>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</si>
  <si>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</si>
  <si>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</si>
  <si>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</si>
  <si>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</si>
  <si>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</si>
  <si>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</si>
  <si>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</si>
  <si>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</si>
  <si>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</si>
  <si>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</si>
  <si>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</si>
  <si>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</si>
  <si>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</si>
  <si>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</si>
  <si>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</si>
  <si>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</si>
  <si>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</si>
  <si>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</si>
  <si>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</si>
  <si>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</si>
  <si>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</si>
  <si>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</si>
  <si>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</si>
  <si>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</si>
  <si>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</si>
  <si>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</si>
  <si>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</si>
  <si>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</si>
  <si>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</si>
  <si>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</si>
  <si>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</si>
  <si>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</si>
  <si>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</si>
  <si>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</si>
  <si>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</si>
  <si>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</si>
  <si>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</si>
  <si>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</si>
  <si>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</si>
  <si>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</si>
  <si>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</si>
  <si>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</si>
  <si>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</si>
  <si>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</si>
  <si>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</si>
  <si>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</si>
  <si>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</si>
  <si>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</si>
  <si>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</si>
  <si>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</si>
  <si>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</si>
  <si>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</si>
  <si>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</si>
  <si>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</si>
  <si>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</si>
  <si>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</si>
  <si>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</si>
  <si>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</si>
  <si>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</si>
  <si>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</si>
  <si>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</si>
  <si>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</si>
  <si>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</si>
  <si>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</si>
  <si>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</si>
  <si>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</si>
  <si>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</si>
  <si>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</si>
  <si>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</si>
  <si>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</si>
  <si>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</si>
  <si>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</si>
  <si>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</si>
  <si>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</si>
  <si>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</si>
  <si>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</si>
  <si>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</si>
  <si>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</si>
  <si>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</si>
  <si>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</si>
  <si>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</si>
  <si>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</si>
  <si>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</si>
  <si>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</si>
  <si>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</si>
  <si>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</si>
  <si>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</si>
  <si>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</si>
  <si>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</si>
  <si>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</si>
  <si>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</si>
  <si>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</si>
  <si>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</si>
  <si>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</si>
  <si>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</si>
  <si>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</si>
  <si>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</si>
  <si>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</si>
  <si>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</si>
  <si>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</si>
  <si>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</si>
  <si>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</si>
  <si>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</si>
  <si>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</si>
  <si>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</si>
  <si>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</si>
  <si>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</si>
  <si>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</si>
  <si>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</si>
  <si>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</si>
  <si>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</si>
  <si>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</si>
  <si>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</si>
  <si>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</si>
  <si>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</si>
  <si>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</si>
  <si>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</si>
  <si>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</si>
  <si>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</si>
  <si>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</si>
  <si>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</si>
  <si>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</si>
  <si>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</si>
  <si>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</si>
  <si>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</si>
  <si>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</si>
  <si>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</si>
  <si>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</si>
  <si>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</si>
  <si>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</si>
  <si>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</si>
  <si>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</si>
  <si>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</si>
  <si>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</si>
  <si>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</si>
  <si>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</si>
  <si>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평균키</t>
    <phoneticPr fontId="1" type="noConversion"/>
  </si>
  <si>
    <t>공제율인상</t>
  </si>
  <si>
    <t>만든 사람 박형욱 날짜 2025-11-16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</si>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</sst>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0.0%"/>
    <numFmt numFmtId="178" formatCode="&quot;₩&quot;#,##0"/>
    <numFmt numFmtId="179" formatCode="&quot;*&quot;0&quot;시&quot;&quot;간&quot;"/>
    <numFmt numFmtId="180" formatCode="&quot;*&quot;0&quot;시간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178" fontId="0" fillId="0" borderId="8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8" fontId="0" fillId="0" borderId="11" xfId="0" applyNumberFormat="1" applyBorder="1">
      <alignment vertical="center"/>
    </xf>
    <xf numFmtId="0" fontId="0" fillId="0" borderId="1" xfId="0" quotePrefix="1" applyBorder="1" applyAlignment="1">
      <alignment horizontal="center" vertical="center"/>
    </xf>
    <xf numFmtId="177" fontId="0" fillId="0" borderId="0" xfId="0" applyNumberFormat="1">
      <alignment vertical="center"/>
    </xf>
    <xf numFmtId="41" fontId="0" fillId="0" borderId="13" xfId="0" applyNumberFormat="1" applyBorder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12" fillId="5" borderId="0" xfId="0" applyFont="1" applyFill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6.3410407032454277E-2"/>
          <c:y val="0.18670707070707071"/>
          <c:w val="0.8019691288588926"/>
          <c:h val="0.77692929292929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4-4F69-B9D1-8D28FFC6630A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  <c:pt idx="6">
                  <c:v>평균</c:v>
                </c:pt>
              </c:strCache>
            </c:strRef>
          </c:cat>
          <c:val>
            <c:numRef>
              <c:f>차트작업!$B$4:$B$10</c:f>
              <c:numCache>
                <c:formatCode>General</c:formatCode>
                <c:ptCount val="7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  <c:pt idx="6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  <c:pt idx="6">
                  <c:v>평균</c:v>
                </c:pt>
              </c:strCache>
            </c:strRef>
          </c:cat>
          <c:val>
            <c:numRef>
              <c:f>차트작업!$C$4:$C$10</c:f>
              <c:numCache>
                <c:formatCode>General</c:formatCode>
                <c:ptCount val="7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4-4F69-B9D1-8D28FFC6630A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  <c:pt idx="6">
                  <c:v>평균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합계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D4-4F69-B9D1-8D28FFC6630A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  <c:pt idx="6">
                  <c:v>평균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56</c:v>
                </c:pt>
                <c:pt idx="1">
                  <c:v>48</c:v>
                </c:pt>
                <c:pt idx="2">
                  <c:v>34</c:v>
                </c:pt>
                <c:pt idx="3">
                  <c:v>39</c:v>
                </c:pt>
                <c:pt idx="4">
                  <c:v>19</c:v>
                </c:pt>
                <c:pt idx="5">
                  <c:v>23</c:v>
                </c:pt>
                <c:pt idx="6">
                  <c:v>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9525</xdr:colOff>
      <xdr:row>13</xdr:row>
      <xdr:rowOff>9525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343A85A6-9D51-FF07-7D0E-0BCB3F759ADB}"/>
            </a:ext>
          </a:extLst>
        </xdr:cNvPr>
        <xdr:cNvSpPr/>
      </xdr:nvSpPr>
      <xdr:spPr>
        <a:xfrm>
          <a:off x="3028950" y="2781300"/>
          <a:ext cx="800100" cy="4095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/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/>
      <c r="B3" s="10"/>
      <c r="C3" s="10"/>
      <c r="D3" s="10"/>
      <c r="E3" s="10"/>
    </row>
    <row r="4" spans="1:5" x14ac:dyDescent="0.3">
      <c r="A4" s="10"/>
      <c r="B4" s="10"/>
      <c r="C4" s="10"/>
      <c r="D4" s="10"/>
      <c r="E4" s="10"/>
    </row>
    <row r="5" spans="1:5" x14ac:dyDescent="0.3">
      <c r="A5" s="10"/>
      <c r="B5" s="10"/>
      <c r="C5" s="10"/>
      <c r="D5" s="10"/>
      <c r="E5" s="10"/>
    </row>
    <row r="6" spans="1:5" x14ac:dyDescent="0.3">
      <c r="A6" s="10"/>
      <c r="B6" s="10"/>
      <c r="C6" s="10"/>
      <c r="D6" s="10"/>
      <c r="E6" s="10"/>
    </row>
    <row r="7" spans="1:5" x14ac:dyDescent="0.3">
      <c r="A7" s="10"/>
      <c r="B7" s="10"/>
      <c r="C7" s="10"/>
      <c r="D7" s="10"/>
      <c r="E7" s="10"/>
    </row>
    <row r="8" spans="1:5" x14ac:dyDescent="0.3">
      <c r="A8" s="10"/>
      <c r="B8" s="10"/>
      <c r="C8" s="10"/>
      <c r="D8" s="10"/>
      <c r="E8" s="10"/>
    </row>
    <row r="9" spans="1:5" x14ac:dyDescent="0.3">
      <c r="A9" s="10"/>
      <c r="B9" s="10"/>
      <c r="C9" s="10"/>
      <c r="D9" s="10"/>
      <c r="E9" s="10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F4" sqref="F4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45" t="s">
        <v>94</v>
      </c>
      <c r="C1" s="45"/>
      <c r="D1" s="45"/>
      <c r="E1" s="45"/>
      <c r="F1" s="45"/>
      <c r="G1" s="45"/>
    </row>
    <row r="2" spans="2:7" ht="17.25" thickBot="1" x14ac:dyDescent="0.35">
      <c r="F2" s="10" t="s">
        <v>212</v>
      </c>
      <c r="G2" s="15">
        <v>45422</v>
      </c>
    </row>
    <row r="3" spans="2:7" x14ac:dyDescent="0.3">
      <c r="B3" s="18" t="s">
        <v>75</v>
      </c>
      <c r="C3" s="19" t="s">
        <v>76</v>
      </c>
      <c r="D3" s="19" t="s">
        <v>77</v>
      </c>
      <c r="E3" s="19" t="s">
        <v>78</v>
      </c>
      <c r="F3" s="19" t="s">
        <v>79</v>
      </c>
      <c r="G3" s="20" t="s">
        <v>80</v>
      </c>
    </row>
    <row r="4" spans="2:7" x14ac:dyDescent="0.3">
      <c r="B4" s="43" t="s">
        <v>81</v>
      </c>
      <c r="C4" s="4" t="s">
        <v>95</v>
      </c>
      <c r="D4" s="4" t="s">
        <v>82</v>
      </c>
      <c r="E4" s="4" t="s">
        <v>83</v>
      </c>
      <c r="F4" s="16">
        <v>3</v>
      </c>
      <c r="G4" s="21">
        <v>200000</v>
      </c>
    </row>
    <row r="5" spans="2:7" x14ac:dyDescent="0.3">
      <c r="B5" s="43"/>
      <c r="C5" s="4" t="s">
        <v>101</v>
      </c>
      <c r="D5" s="4" t="s">
        <v>97</v>
      </c>
      <c r="E5" s="4" t="s">
        <v>102</v>
      </c>
      <c r="F5" s="17">
        <v>2</v>
      </c>
      <c r="G5" s="21">
        <v>170000</v>
      </c>
    </row>
    <row r="6" spans="2:7" x14ac:dyDescent="0.3">
      <c r="B6" s="43" t="s">
        <v>84</v>
      </c>
      <c r="C6" s="4" t="s">
        <v>95</v>
      </c>
      <c r="D6" s="4" t="s">
        <v>85</v>
      </c>
      <c r="E6" s="4" t="s">
        <v>86</v>
      </c>
      <c r="F6" s="17">
        <v>2</v>
      </c>
      <c r="G6" s="21">
        <v>100000</v>
      </c>
    </row>
    <row r="7" spans="2:7" x14ac:dyDescent="0.3">
      <c r="B7" s="43"/>
      <c r="C7" s="4" t="s">
        <v>101</v>
      </c>
      <c r="D7" s="4" t="s">
        <v>98</v>
      </c>
      <c r="E7" s="4" t="s">
        <v>103</v>
      </c>
      <c r="F7" s="17">
        <v>2</v>
      </c>
      <c r="G7" s="21">
        <v>120000</v>
      </c>
    </row>
    <row r="8" spans="2:7" x14ac:dyDescent="0.3">
      <c r="B8" s="43" t="s">
        <v>87</v>
      </c>
      <c r="C8" s="4" t="s">
        <v>95</v>
      </c>
      <c r="D8" s="4" t="s">
        <v>88</v>
      </c>
      <c r="E8" s="4" t="s">
        <v>104</v>
      </c>
      <c r="F8" s="17">
        <v>3</v>
      </c>
      <c r="G8" s="21">
        <v>240000</v>
      </c>
    </row>
    <row r="9" spans="2:7" x14ac:dyDescent="0.3">
      <c r="B9" s="43"/>
      <c r="C9" s="4" t="s">
        <v>101</v>
      </c>
      <c r="D9" s="4" t="s">
        <v>99</v>
      </c>
      <c r="E9" s="4" t="s">
        <v>105</v>
      </c>
      <c r="F9" s="17">
        <v>2</v>
      </c>
      <c r="G9" s="21">
        <v>200000</v>
      </c>
    </row>
    <row r="10" spans="2:7" x14ac:dyDescent="0.3">
      <c r="B10" s="43" t="s">
        <v>89</v>
      </c>
      <c r="C10" s="4" t="s">
        <v>95</v>
      </c>
      <c r="D10" s="4" t="s">
        <v>90</v>
      </c>
      <c r="E10" s="4" t="s">
        <v>86</v>
      </c>
      <c r="F10" s="17">
        <v>2</v>
      </c>
      <c r="G10" s="21">
        <v>120000</v>
      </c>
    </row>
    <row r="11" spans="2:7" x14ac:dyDescent="0.3">
      <c r="B11" s="43"/>
      <c r="C11" s="4" t="s">
        <v>101</v>
      </c>
      <c r="D11" s="4" t="s">
        <v>100</v>
      </c>
      <c r="E11" s="4" t="s">
        <v>103</v>
      </c>
      <c r="F11" s="17">
        <v>2</v>
      </c>
      <c r="G11" s="21">
        <v>150000</v>
      </c>
    </row>
    <row r="12" spans="2:7" x14ac:dyDescent="0.3">
      <c r="B12" s="43" t="s">
        <v>91</v>
      </c>
      <c r="C12" s="4" t="s">
        <v>95</v>
      </c>
      <c r="D12" s="4" t="s">
        <v>92</v>
      </c>
      <c r="E12" s="4" t="s">
        <v>93</v>
      </c>
      <c r="F12" s="17">
        <v>3</v>
      </c>
      <c r="G12" s="21">
        <v>160000</v>
      </c>
    </row>
    <row r="13" spans="2:7" ht="17.25" thickBot="1" x14ac:dyDescent="0.35">
      <c r="B13" s="44"/>
      <c r="C13" s="22" t="s">
        <v>101</v>
      </c>
      <c r="D13" s="22" t="s">
        <v>96</v>
      </c>
      <c r="E13" s="22" t="s">
        <v>103</v>
      </c>
      <c r="F13" s="23">
        <v>2</v>
      </c>
      <c r="G13" s="24">
        <v>140000</v>
      </c>
    </row>
  </sheetData>
  <mergeCells count="6">
    <mergeCell ref="B12:B13"/>
    <mergeCell ref="B1:G1"/>
    <mergeCell ref="B4:B5"/>
    <mergeCell ref="B6:B7"/>
    <mergeCell ref="B8:B9"/>
    <mergeCell ref="B10:B1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workbookViewId="0">
      <selection activeCell="B17" sqref="B17"/>
    </sheetView>
  </sheetViews>
  <sheetFormatPr defaultRowHeight="16.5" x14ac:dyDescent="0.3"/>
  <cols>
    <col min="2" max="2" width="11.625" bestFit="1" customWidth="1"/>
  </cols>
  <sheetData>
    <row r="1" spans="1:8" ht="20.25" x14ac:dyDescent="0.3">
      <c r="A1" s="46" t="s">
        <v>106</v>
      </c>
      <c r="B1" s="46"/>
      <c r="C1" s="46"/>
      <c r="D1" s="46"/>
      <c r="E1" s="46"/>
      <c r="F1" s="46"/>
      <c r="G1" s="46"/>
      <c r="H1" s="46"/>
    </row>
    <row r="3" spans="1:8" x14ac:dyDescent="0.3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3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3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3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3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3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3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3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3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3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3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3">
      <c r="A16" s="4" t="s">
        <v>6</v>
      </c>
      <c r="B16" s="4" t="s">
        <v>242</v>
      </c>
    </row>
    <row r="17" spans="1:5" x14ac:dyDescent="0.3">
      <c r="A17" s="4" t="s">
        <v>10</v>
      </c>
      <c r="B17" s="10" t="b">
        <f>C4&gt;=AVERAGE($C$4:$C$13)</f>
        <v>0</v>
      </c>
    </row>
    <row r="20" spans="1:5" x14ac:dyDescent="0.3">
      <c r="A20" s="4" t="s">
        <v>5</v>
      </c>
      <c r="B20" s="4" t="s">
        <v>6</v>
      </c>
      <c r="C20" s="4" t="s">
        <v>107</v>
      </c>
      <c r="D20" s="4" t="s">
        <v>108</v>
      </c>
      <c r="E20" s="4" t="s">
        <v>110</v>
      </c>
    </row>
    <row r="21" spans="1:5" x14ac:dyDescent="0.3">
      <c r="A21" s="4" t="s">
        <v>117</v>
      </c>
      <c r="B21" s="4" t="s">
        <v>10</v>
      </c>
      <c r="C21" s="4">
        <v>177</v>
      </c>
      <c r="D21" s="4">
        <v>70</v>
      </c>
      <c r="E21" s="4" t="s">
        <v>118</v>
      </c>
    </row>
    <row r="22" spans="1:5" x14ac:dyDescent="0.3">
      <c r="A22" s="4" t="s">
        <v>123</v>
      </c>
      <c r="B22" s="4" t="s">
        <v>10</v>
      </c>
      <c r="C22" s="4">
        <v>185</v>
      </c>
      <c r="D22" s="4">
        <v>74</v>
      </c>
      <c r="E22" s="4" t="s">
        <v>121</v>
      </c>
    </row>
    <row r="23" spans="1:5" x14ac:dyDescent="0.3">
      <c r="A23" s="4" t="s">
        <v>132</v>
      </c>
      <c r="B23" s="4" t="s">
        <v>10</v>
      </c>
      <c r="C23" s="4">
        <v>175</v>
      </c>
      <c r="D23" s="4">
        <v>66</v>
      </c>
      <c r="E23" s="4" t="s">
        <v>118</v>
      </c>
    </row>
    <row r="24" spans="1:5" x14ac:dyDescent="0.3">
      <c r="A24" s="4" t="s">
        <v>136</v>
      </c>
      <c r="B24" s="4" t="s">
        <v>10</v>
      </c>
      <c r="C24" s="4">
        <v>183</v>
      </c>
      <c r="D24" s="4">
        <v>85</v>
      </c>
      <c r="E24" s="4" t="s">
        <v>121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16" workbookViewId="0">
      <selection activeCell="E29" sqref="E28:E36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10" max="10" width="18.75" bestFit="1" customWidth="1"/>
  </cols>
  <sheetData>
    <row r="1" spans="1:10" x14ac:dyDescent="0.3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3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3">
      <c r="A3" s="4">
        <v>4886</v>
      </c>
      <c r="B3" s="4" t="s">
        <v>218</v>
      </c>
      <c r="C3" s="5">
        <v>0.42152777777777778</v>
      </c>
      <c r="D3" s="13">
        <v>0.47500000000000003</v>
      </c>
      <c r="E3" s="5" t="str">
        <f>IF(MINUTE(D3-C3)&gt;30,HOUR(D3-C3)+1,HOUR(D3-C3))&amp;"시간"</f>
        <v>1시간</v>
      </c>
      <c r="G3" s="4" t="s">
        <v>9</v>
      </c>
      <c r="H3" s="4" t="s">
        <v>10</v>
      </c>
      <c r="I3" s="25" t="str">
        <f>MID(J3,1,SEARCH("@",J3,1)-1)</f>
        <v>hiji23</v>
      </c>
      <c r="J3" s="4" t="s">
        <v>11</v>
      </c>
    </row>
    <row r="4" spans="1:10" x14ac:dyDescent="0.3">
      <c r="A4" s="4">
        <v>7570</v>
      </c>
      <c r="B4" s="4" t="s">
        <v>219</v>
      </c>
      <c r="C4" s="5">
        <v>0.43958333333333338</v>
      </c>
      <c r="D4" s="13">
        <v>0.51944444444444449</v>
      </c>
      <c r="E4" s="5" t="str">
        <f t="shared" ref="E4:E12" si="0">IF(MINUTE(D4-C4)&gt;30,HOUR(D4-C4)+1,HOUR(D4-C4))&amp;"시간"</f>
        <v>2시간</v>
      </c>
      <c r="G4" s="4" t="s">
        <v>12</v>
      </c>
      <c r="H4" s="4" t="s">
        <v>10</v>
      </c>
      <c r="I4" s="25" t="str">
        <f t="shared" ref="I4:I12" si="1">MID(J4,1,SEARCH("@",J4,1)-1)</f>
        <v>now55</v>
      </c>
      <c r="J4" s="4" t="s">
        <v>13</v>
      </c>
    </row>
    <row r="5" spans="1:10" x14ac:dyDescent="0.3">
      <c r="A5" s="4">
        <v>5248</v>
      </c>
      <c r="B5" s="4" t="s">
        <v>220</v>
      </c>
      <c r="C5" s="5">
        <v>0.45694444444444443</v>
      </c>
      <c r="D5" s="13">
        <v>0.56666666666666665</v>
      </c>
      <c r="E5" s="5" t="str">
        <f t="shared" si="0"/>
        <v>3시간</v>
      </c>
      <c r="G5" s="4" t="s">
        <v>14</v>
      </c>
      <c r="H5" s="4" t="s">
        <v>10</v>
      </c>
      <c r="I5" s="25" t="str">
        <f t="shared" si="1"/>
        <v>lsh457</v>
      </c>
      <c r="J5" s="4" t="s">
        <v>15</v>
      </c>
    </row>
    <row r="6" spans="1:10" x14ac:dyDescent="0.3">
      <c r="A6" s="4">
        <v>6865</v>
      </c>
      <c r="B6" s="4" t="s">
        <v>221</v>
      </c>
      <c r="C6" s="5">
        <v>0.4680555555555555</v>
      </c>
      <c r="D6" s="13">
        <v>0.53611111111111109</v>
      </c>
      <c r="E6" s="5" t="str">
        <f t="shared" si="0"/>
        <v>2시간</v>
      </c>
      <c r="G6" s="4" t="s">
        <v>16</v>
      </c>
      <c r="H6" s="4" t="s">
        <v>10</v>
      </c>
      <c r="I6" s="25" t="str">
        <f t="shared" si="1"/>
        <v>ten10</v>
      </c>
      <c r="J6" s="4" t="s">
        <v>17</v>
      </c>
    </row>
    <row r="7" spans="1:10" x14ac:dyDescent="0.3">
      <c r="A7" s="4">
        <v>4940</v>
      </c>
      <c r="B7" s="4" t="s">
        <v>218</v>
      </c>
      <c r="C7" s="5">
        <v>0.47638888888888892</v>
      </c>
      <c r="D7" s="13">
        <v>0.58194444444444449</v>
      </c>
      <c r="E7" s="5" t="str">
        <f t="shared" si="0"/>
        <v>3시간</v>
      </c>
      <c r="G7" s="4" t="s">
        <v>18</v>
      </c>
      <c r="H7" s="4" t="s">
        <v>10</v>
      </c>
      <c r="I7" s="25" t="str">
        <f t="shared" si="1"/>
        <v>evermk</v>
      </c>
      <c r="J7" s="4" t="s">
        <v>19</v>
      </c>
    </row>
    <row r="8" spans="1:10" x14ac:dyDescent="0.3">
      <c r="A8" s="4">
        <v>7257</v>
      </c>
      <c r="B8" s="4" t="s">
        <v>221</v>
      </c>
      <c r="C8" s="5">
        <v>0.49513888888888885</v>
      </c>
      <c r="D8" s="13">
        <v>0.59791666666666665</v>
      </c>
      <c r="E8" s="5" t="str">
        <f t="shared" si="0"/>
        <v>2시간</v>
      </c>
      <c r="G8" s="4" t="s">
        <v>20</v>
      </c>
      <c r="H8" s="4" t="s">
        <v>10</v>
      </c>
      <c r="I8" s="25" t="str">
        <f t="shared" si="1"/>
        <v>m2m</v>
      </c>
      <c r="J8" s="4" t="s">
        <v>21</v>
      </c>
    </row>
    <row r="9" spans="1:10" x14ac:dyDescent="0.3">
      <c r="A9" s="4">
        <v>1122</v>
      </c>
      <c r="B9" s="4" t="s">
        <v>219</v>
      </c>
      <c r="C9" s="5">
        <v>0.50277777777777777</v>
      </c>
      <c r="D9" s="13">
        <v>0.58680555555555558</v>
      </c>
      <c r="E9" s="5" t="str">
        <f t="shared" si="0"/>
        <v>2시간</v>
      </c>
      <c r="G9" s="4" t="s">
        <v>22</v>
      </c>
      <c r="H9" s="4" t="s">
        <v>23</v>
      </c>
      <c r="I9" s="25" t="str">
        <f t="shared" si="1"/>
        <v>last007</v>
      </c>
      <c r="J9" s="4" t="s">
        <v>24</v>
      </c>
    </row>
    <row r="10" spans="1:10" x14ac:dyDescent="0.3">
      <c r="A10" s="4">
        <v>5006</v>
      </c>
      <c r="B10" s="4" t="s">
        <v>219</v>
      </c>
      <c r="C10" s="5">
        <v>0.51458333333333328</v>
      </c>
      <c r="D10" s="13">
        <v>0.64374999999999993</v>
      </c>
      <c r="E10" s="5" t="str">
        <f t="shared" si="0"/>
        <v>3시간</v>
      </c>
      <c r="G10" s="4" t="s">
        <v>25</v>
      </c>
      <c r="H10" s="4" t="s">
        <v>23</v>
      </c>
      <c r="I10" s="25" t="str">
        <f t="shared" si="1"/>
        <v>gchoo</v>
      </c>
      <c r="J10" s="4" t="s">
        <v>26</v>
      </c>
    </row>
    <row r="11" spans="1:10" x14ac:dyDescent="0.3">
      <c r="A11" s="4">
        <v>2394</v>
      </c>
      <c r="B11" s="4" t="s">
        <v>220</v>
      </c>
      <c r="C11" s="5">
        <v>0.53402777777777777</v>
      </c>
      <c r="D11" s="13">
        <v>0.62708333333333333</v>
      </c>
      <c r="E11" s="5" t="str">
        <f t="shared" si="0"/>
        <v>2시간</v>
      </c>
      <c r="G11" s="4" t="s">
        <v>27</v>
      </c>
      <c r="H11" s="4" t="s">
        <v>23</v>
      </c>
      <c r="I11" s="25" t="str">
        <f t="shared" si="1"/>
        <v>alrud7</v>
      </c>
      <c r="J11" s="4" t="s">
        <v>28</v>
      </c>
    </row>
    <row r="12" spans="1:10" x14ac:dyDescent="0.3">
      <c r="A12" s="4">
        <v>8465</v>
      </c>
      <c r="B12" s="4" t="s">
        <v>218</v>
      </c>
      <c r="C12" s="5">
        <v>0.53680555555555554</v>
      </c>
      <c r="D12" s="13">
        <v>0.68472222222222223</v>
      </c>
      <c r="E12" s="5" t="str">
        <f t="shared" si="0"/>
        <v>4시간</v>
      </c>
      <c r="G12" s="4" t="s">
        <v>29</v>
      </c>
      <c r="H12" s="4" t="s">
        <v>23</v>
      </c>
      <c r="I12" s="25" t="str">
        <f t="shared" si="1"/>
        <v>kes20</v>
      </c>
      <c r="J12" s="4" t="s">
        <v>30</v>
      </c>
    </row>
    <row r="14" spans="1:10" x14ac:dyDescent="0.3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3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3">
      <c r="A16" s="4">
        <v>3624001</v>
      </c>
      <c r="B16" s="4" t="s">
        <v>233</v>
      </c>
      <c r="C16" s="4">
        <v>53.24</v>
      </c>
      <c r="D16" s="14">
        <v>52.96</v>
      </c>
      <c r="E16" s="4" t="str">
        <f>IF(OR(C16&lt;=SMALL($C$16:$C$24,3),D16&lt;=SMALL($C$16:$C$24,3)),"진출","")</f>
        <v/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3">
      <c r="A17" s="4">
        <v>3624002</v>
      </c>
      <c r="B17" s="4" t="s">
        <v>234</v>
      </c>
      <c r="C17" s="4">
        <v>52.64</v>
      </c>
      <c r="D17" s="14">
        <v>52.32</v>
      </c>
      <c r="E17" s="4" t="str">
        <f t="shared" ref="E17:E24" si="2">IF(OR(C17&lt;=SMALL($C$16:$C$24,3),D17&lt;=SMALL($C$16:$C$24,3)),"진출","")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3">UPPER(H17)&amp;"("&amp;PROPER(I17)&amp;")"</f>
        <v>FRACE(Paris)</v>
      </c>
    </row>
    <row r="18" spans="1:10" x14ac:dyDescent="0.3">
      <c r="A18" s="4">
        <v>3624003</v>
      </c>
      <c r="B18" s="4" t="s">
        <v>235</v>
      </c>
      <c r="C18" s="4">
        <v>53.05</v>
      </c>
      <c r="D18" s="14">
        <v>52.91</v>
      </c>
      <c r="E18" s="4" t="str">
        <f t="shared" si="2"/>
        <v/>
      </c>
      <c r="G18" s="4" t="s">
        <v>42</v>
      </c>
      <c r="H18" s="4" t="s">
        <v>43</v>
      </c>
      <c r="I18" s="4" t="s">
        <v>44</v>
      </c>
      <c r="J18" s="4" t="str">
        <f t="shared" si="3"/>
        <v>BRASIL(Brasilia)</v>
      </c>
    </row>
    <row r="19" spans="1:10" x14ac:dyDescent="0.3">
      <c r="A19" s="4">
        <v>3624004</v>
      </c>
      <c r="B19" s="4" t="s">
        <v>236</v>
      </c>
      <c r="C19" s="4">
        <v>52.76</v>
      </c>
      <c r="D19" s="14">
        <v>52.57</v>
      </c>
      <c r="E19" s="4" t="str">
        <f t="shared" si="2"/>
        <v>진출</v>
      </c>
      <c r="G19" s="4" t="s">
        <v>36</v>
      </c>
      <c r="H19" s="4" t="s">
        <v>45</v>
      </c>
      <c r="I19" s="4" t="s">
        <v>46</v>
      </c>
      <c r="J19" s="4" t="str">
        <f t="shared" si="3"/>
        <v>JAPAN(Tokyo)</v>
      </c>
    </row>
    <row r="20" spans="1:10" x14ac:dyDescent="0.3">
      <c r="A20" s="4">
        <v>3624005</v>
      </c>
      <c r="B20" s="4" t="s">
        <v>237</v>
      </c>
      <c r="C20" s="4">
        <v>54.25</v>
      </c>
      <c r="D20" s="14">
        <v>53.65</v>
      </c>
      <c r="E20" s="4" t="str">
        <f t="shared" si="2"/>
        <v/>
      </c>
      <c r="G20" s="4" t="s">
        <v>42</v>
      </c>
      <c r="H20" s="4" t="s">
        <v>47</v>
      </c>
      <c r="I20" s="4" t="s">
        <v>48</v>
      </c>
      <c r="J20" s="4" t="str">
        <f t="shared" si="3"/>
        <v>CANADA(Ottawa)</v>
      </c>
    </row>
    <row r="21" spans="1:10" x14ac:dyDescent="0.3">
      <c r="A21" s="4">
        <v>3624006</v>
      </c>
      <c r="B21" s="4" t="s">
        <v>238</v>
      </c>
      <c r="C21" s="4">
        <v>52.67</v>
      </c>
      <c r="D21" s="14">
        <v>52.83</v>
      </c>
      <c r="E21" s="4" t="str">
        <f t="shared" si="2"/>
        <v>진출</v>
      </c>
      <c r="G21" s="4" t="s">
        <v>49</v>
      </c>
      <c r="H21" s="4" t="s">
        <v>50</v>
      </c>
      <c r="I21" s="4" t="s">
        <v>51</v>
      </c>
      <c r="J21" s="4" t="str">
        <f t="shared" si="3"/>
        <v>MOROCCO(Rabat)</v>
      </c>
    </row>
    <row r="22" spans="1:10" x14ac:dyDescent="0.3">
      <c r="A22" s="4">
        <v>3624007</v>
      </c>
      <c r="B22" s="4" t="s">
        <v>239</v>
      </c>
      <c r="C22" s="4">
        <v>53.04</v>
      </c>
      <c r="D22" s="14">
        <v>53.21</v>
      </c>
      <c r="E22" s="4" t="str">
        <f t="shared" si="2"/>
        <v/>
      </c>
      <c r="G22" s="4" t="s">
        <v>36</v>
      </c>
      <c r="H22" s="4" t="s">
        <v>52</v>
      </c>
      <c r="I22" s="4" t="s">
        <v>53</v>
      </c>
      <c r="J22" s="4" t="str">
        <f t="shared" si="3"/>
        <v>CHINA(Beijing)</v>
      </c>
    </row>
    <row r="23" spans="1:10" x14ac:dyDescent="0.3">
      <c r="A23" s="4">
        <v>3624008</v>
      </c>
      <c r="B23" s="4" t="s">
        <v>240</v>
      </c>
      <c r="C23" s="4">
        <v>53.11</v>
      </c>
      <c r="D23" s="14">
        <v>52.84</v>
      </c>
      <c r="E23" s="4" t="str">
        <f t="shared" si="2"/>
        <v/>
      </c>
      <c r="G23" s="4" t="s">
        <v>39</v>
      </c>
      <c r="H23" s="4" t="s">
        <v>54</v>
      </c>
      <c r="I23" s="4" t="s">
        <v>55</v>
      </c>
      <c r="J23" s="4" t="str">
        <f t="shared" si="3"/>
        <v>SPAIN(Madrid)</v>
      </c>
    </row>
    <row r="24" spans="1:10" x14ac:dyDescent="0.3">
      <c r="A24" s="4">
        <v>3624009</v>
      </c>
      <c r="B24" s="4" t="s">
        <v>241</v>
      </c>
      <c r="C24" s="4">
        <v>52.67</v>
      </c>
      <c r="D24" s="14">
        <v>52.52</v>
      </c>
      <c r="E24" s="4" t="str">
        <f t="shared" si="2"/>
        <v>진출</v>
      </c>
      <c r="G24" s="4" t="s">
        <v>49</v>
      </c>
      <c r="H24" s="4" t="s">
        <v>56</v>
      </c>
      <c r="I24" s="4" t="s">
        <v>57</v>
      </c>
      <c r="J24" s="4" t="str">
        <f t="shared" si="3"/>
        <v>KENYA(Nairobi)</v>
      </c>
    </row>
    <row r="26" spans="1:10" x14ac:dyDescent="0.3">
      <c r="A26" s="2" t="s">
        <v>58</v>
      </c>
      <c r="B26" s="3" t="s">
        <v>59</v>
      </c>
    </row>
    <row r="27" spans="1:10" x14ac:dyDescent="0.3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3">
      <c r="A28" s="4" t="s">
        <v>65</v>
      </c>
      <c r="B28" s="4" t="s">
        <v>66</v>
      </c>
      <c r="C28" s="8">
        <v>20000</v>
      </c>
      <c r="D28" s="8">
        <v>1247</v>
      </c>
      <c r="E28" s="8">
        <f>C28*D28*IFERROR(HLOOKUP(B28,$B$39:$D$40,2,0),0%)</f>
        <v>1995200</v>
      </c>
    </row>
    <row r="29" spans="1:10" x14ac:dyDescent="0.3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4">C29*D29*IFERROR(HLOOKUP(B29,$B$39:$D$40,2,0),0%)</f>
        <v>1557000</v>
      </c>
    </row>
    <row r="30" spans="1:10" x14ac:dyDescent="0.3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4"/>
        <v>2144100</v>
      </c>
    </row>
    <row r="31" spans="1:10" x14ac:dyDescent="0.3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4"/>
        <v>1212800</v>
      </c>
    </row>
    <row r="32" spans="1:10" x14ac:dyDescent="0.3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4"/>
        <v>0</v>
      </c>
    </row>
    <row r="33" spans="1:5" x14ac:dyDescent="0.3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3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4"/>
        <v>1531200</v>
      </c>
    </row>
    <row r="35" spans="1:5" x14ac:dyDescent="0.3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4"/>
        <v>1607400</v>
      </c>
    </row>
    <row r="36" spans="1:5" x14ac:dyDescent="0.3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4"/>
        <v>0</v>
      </c>
    </row>
    <row r="38" spans="1:5" x14ac:dyDescent="0.3">
      <c r="A38" t="s">
        <v>73</v>
      </c>
    </row>
    <row r="39" spans="1:5" x14ac:dyDescent="0.3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3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F4CC1-A917-4940-9DDB-48BF9BC9E08C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1" bestFit="1" customWidth="1" outlineLevel="1"/>
  </cols>
  <sheetData>
    <row r="1" spans="2:6" ht="17.25" thickBot="1" x14ac:dyDescent="0.35"/>
    <row r="2" spans="2:6" x14ac:dyDescent="0.3">
      <c r="B2" s="29" t="s">
        <v>246</v>
      </c>
      <c r="C2" s="30"/>
      <c r="D2" s="36"/>
      <c r="E2" s="36"/>
      <c r="F2" s="36"/>
    </row>
    <row r="3" spans="2:6" collapsed="1" x14ac:dyDescent="0.3">
      <c r="B3" s="28"/>
      <c r="C3" s="28"/>
      <c r="D3" s="37" t="s">
        <v>248</v>
      </c>
      <c r="E3" s="37" t="s">
        <v>243</v>
      </c>
      <c r="F3" s="37" t="s">
        <v>245</v>
      </c>
    </row>
    <row r="4" spans="2:6" ht="40.5" hidden="1" outlineLevel="1" x14ac:dyDescent="0.3">
      <c r="B4" s="32"/>
      <c r="C4" s="32"/>
      <c r="E4" s="39" t="s">
        <v>244</v>
      </c>
      <c r="F4" s="39" t="s">
        <v>244</v>
      </c>
    </row>
    <row r="5" spans="2:6" x14ac:dyDescent="0.3">
      <c r="B5" s="33" t="s">
        <v>247</v>
      </c>
      <c r="C5" s="34"/>
      <c r="D5" s="31"/>
      <c r="E5" s="31"/>
      <c r="F5" s="31"/>
    </row>
    <row r="6" spans="2:6" outlineLevel="1" x14ac:dyDescent="0.3">
      <c r="B6" s="32"/>
      <c r="C6" s="32" t="s">
        <v>151</v>
      </c>
      <c r="D6" s="26">
        <v>4.4999999999999998E-2</v>
      </c>
      <c r="E6" s="38">
        <v>0.05</v>
      </c>
      <c r="F6" s="38">
        <v>0.04</v>
      </c>
    </row>
    <row r="7" spans="2:6" outlineLevel="1" x14ac:dyDescent="0.3">
      <c r="B7" s="32"/>
      <c r="C7" s="32" t="s">
        <v>152</v>
      </c>
      <c r="D7" s="26">
        <v>0.03</v>
      </c>
      <c r="E7" s="38">
        <v>3.5000000000000003E-2</v>
      </c>
      <c r="F7" s="38">
        <v>2.5000000000000001E-2</v>
      </c>
    </row>
    <row r="8" spans="2:6" outlineLevel="1" x14ac:dyDescent="0.3">
      <c r="B8" s="32"/>
      <c r="C8" s="32" t="s">
        <v>153</v>
      </c>
      <c r="D8" s="26">
        <v>5.0000000000000001E-3</v>
      </c>
      <c r="E8" s="38">
        <v>8.0000000000000002E-3</v>
      </c>
      <c r="F8" s="38">
        <v>2E-3</v>
      </c>
    </row>
    <row r="9" spans="2:6" x14ac:dyDescent="0.3">
      <c r="B9" s="33" t="s">
        <v>249</v>
      </c>
      <c r="C9" s="34"/>
      <c r="D9" s="31"/>
      <c r="E9" s="31"/>
      <c r="F9" s="31"/>
    </row>
    <row r="10" spans="2:6" ht="17.25" outlineLevel="1" thickBot="1" x14ac:dyDescent="0.35">
      <c r="B10" s="35"/>
      <c r="C10" s="35" t="s">
        <v>154</v>
      </c>
      <c r="D10" s="27">
        <v>2741190</v>
      </c>
      <c r="E10" s="27">
        <v>2702190</v>
      </c>
      <c r="F10" s="27">
        <v>2780190</v>
      </c>
    </row>
    <row r="11" spans="2:6" x14ac:dyDescent="0.3">
      <c r="B11" t="s">
        <v>250</v>
      </c>
    </row>
    <row r="12" spans="2:6" x14ac:dyDescent="0.3">
      <c r="B12" t="s">
        <v>251</v>
      </c>
    </row>
    <row r="13" spans="2:6" x14ac:dyDescent="0.3">
      <c r="B13" t="s">
        <v>252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46" t="s">
        <v>138</v>
      </c>
      <c r="C1" s="46"/>
    </row>
    <row r="3" spans="2:6" x14ac:dyDescent="0.3">
      <c r="B3" s="47" t="s">
        <v>139</v>
      </c>
      <c r="C3" s="48"/>
      <c r="E3" s="4" t="s">
        <v>155</v>
      </c>
      <c r="F3" s="11">
        <v>4.4999999999999998E-2</v>
      </c>
    </row>
    <row r="4" spans="2:6" x14ac:dyDescent="0.3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3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3">
      <c r="B6" s="4" t="s">
        <v>142</v>
      </c>
      <c r="C6" s="7">
        <v>300000</v>
      </c>
    </row>
    <row r="7" spans="2:6" x14ac:dyDescent="0.3">
      <c r="B7" s="4" t="s">
        <v>143</v>
      </c>
      <c r="C7" s="7">
        <v>500000</v>
      </c>
    </row>
    <row r="8" spans="2:6" x14ac:dyDescent="0.3">
      <c r="B8" s="4" t="s">
        <v>144</v>
      </c>
      <c r="C8" s="7">
        <v>200000</v>
      </c>
    </row>
    <row r="9" spans="2:6" x14ac:dyDescent="0.3">
      <c r="B9" s="4" t="s">
        <v>145</v>
      </c>
      <c r="C9" s="7">
        <v>200000</v>
      </c>
    </row>
    <row r="10" spans="2:6" x14ac:dyDescent="0.3">
      <c r="B10" s="4" t="s">
        <v>146</v>
      </c>
      <c r="C10" s="7">
        <v>50000</v>
      </c>
    </row>
    <row r="11" spans="2:6" x14ac:dyDescent="0.3">
      <c r="B11" s="6" t="s">
        <v>147</v>
      </c>
      <c r="C11" s="7">
        <f>SUM(C4:C10)</f>
        <v>3000000</v>
      </c>
    </row>
    <row r="12" spans="2:6" x14ac:dyDescent="0.3">
      <c r="B12" s="47" t="s">
        <v>148</v>
      </c>
      <c r="C12" s="48"/>
    </row>
    <row r="13" spans="2:6" x14ac:dyDescent="0.3">
      <c r="B13" s="4" t="s">
        <v>149</v>
      </c>
      <c r="C13" s="7">
        <v>17100</v>
      </c>
    </row>
    <row r="14" spans="2:6" x14ac:dyDescent="0.3">
      <c r="B14" s="4" t="s">
        <v>150</v>
      </c>
      <c r="C14" s="7">
        <v>1710</v>
      </c>
    </row>
    <row r="15" spans="2:6" x14ac:dyDescent="0.3">
      <c r="B15" s="4" t="s">
        <v>151</v>
      </c>
      <c r="C15" s="7">
        <f>C11*F3</f>
        <v>135000</v>
      </c>
    </row>
    <row r="16" spans="2:6" x14ac:dyDescent="0.3">
      <c r="B16" s="4" t="s">
        <v>152</v>
      </c>
      <c r="C16" s="7">
        <f>C11*F4</f>
        <v>90000</v>
      </c>
    </row>
    <row r="17" spans="2:3" x14ac:dyDescent="0.3">
      <c r="B17" s="4" t="s">
        <v>153</v>
      </c>
      <c r="C17" s="7">
        <f>C11*F5</f>
        <v>15000</v>
      </c>
    </row>
    <row r="18" spans="2:3" x14ac:dyDescent="0.3">
      <c r="B18" s="6" t="s">
        <v>147</v>
      </c>
      <c r="C18" s="7">
        <f>SUM(C13:C17)</f>
        <v>258810</v>
      </c>
    </row>
    <row r="19" spans="2:3" x14ac:dyDescent="0.3">
      <c r="B19" s="6" t="s">
        <v>154</v>
      </c>
      <c r="C19" s="7">
        <f>C11-C18</f>
        <v>2741190</v>
      </c>
    </row>
  </sheetData>
  <scenarios current="0" sqref="C19">
    <scenario name="공제율인상" locked="1" count="3" user="박형욱" comment="만든 사람 박형욱 날짜 2025-11-16">
      <inputCells r="F3" val="0.05" numFmtId="177"/>
      <inputCells r="F4" val="0.035" numFmtId="177"/>
      <inputCells r="F5" val="0.008" numFmtId="177"/>
    </scenario>
    <scenario name="공제율인하" locked="1" count="3" user="박형욱" comment="만든 사람 박형욱 날짜 2025-11-16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A3" sqref="A3:G31"/>
    </sheetView>
  </sheetViews>
  <sheetFormatPr defaultRowHeight="16.5" outlineLevelRow="3" x14ac:dyDescent="0.3"/>
  <sheetData>
    <row r="1" spans="1:7" ht="20.25" x14ac:dyDescent="0.3">
      <c r="A1" s="46" t="s">
        <v>158</v>
      </c>
      <c r="B1" s="46"/>
      <c r="C1" s="46"/>
      <c r="D1" s="46"/>
      <c r="E1" s="46"/>
      <c r="F1" s="46"/>
      <c r="G1" s="46"/>
    </row>
    <row r="3" spans="1:7" x14ac:dyDescent="0.3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3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40" t="s">
        <v>256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40" t="s">
        <v>257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40" t="s">
        <v>258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3">
      <c r="A17" s="4"/>
      <c r="B17" s="40" t="s">
        <v>253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40" t="s">
        <v>256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3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40" t="s">
        <v>257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3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3">
      <c r="A28" s="10"/>
      <c r="B28" s="10"/>
      <c r="C28" s="10"/>
      <c r="D28" s="41" t="s">
        <v>258</v>
      </c>
      <c r="E28" s="10">
        <f>SUBTOTAL(1,E26:E27)</f>
        <v>1.5</v>
      </c>
      <c r="F28" s="10">
        <f>SUBTOTAL(1,F26:F27)</f>
        <v>13.5</v>
      </c>
      <c r="G28" s="10">
        <f>SUBTOTAL(1,G26:G27)</f>
        <v>9</v>
      </c>
    </row>
    <row r="29" spans="1:7" outlineLevel="1" x14ac:dyDescent="0.3">
      <c r="A29" s="10"/>
      <c r="B29" s="41" t="s">
        <v>254</v>
      </c>
      <c r="C29" s="10"/>
      <c r="D29" s="10"/>
      <c r="E29" s="10">
        <f>SUBTOTAL(9,E18:E27)</f>
        <v>58</v>
      </c>
      <c r="F29" s="10">
        <f>SUBTOTAL(9,F18:F27)</f>
        <v>136</v>
      </c>
      <c r="G29" s="10">
        <f>SUBTOTAL(9,G18:G27)</f>
        <v>102</v>
      </c>
    </row>
    <row r="30" spans="1:7" x14ac:dyDescent="0.3">
      <c r="A30" s="10"/>
      <c r="B30" s="41"/>
      <c r="C30" s="10"/>
      <c r="D30" s="41" t="s">
        <v>259</v>
      </c>
      <c r="E30" s="10">
        <f>SUBTOTAL(1,E4:E27)</f>
        <v>6.8888888888888893</v>
      </c>
      <c r="F30" s="10">
        <f>SUBTOTAL(1,F4:F27)</f>
        <v>16.777777777777779</v>
      </c>
      <c r="G30" s="10">
        <f>SUBTOTAL(1,G4:G27)</f>
        <v>12.944444444444445</v>
      </c>
    </row>
    <row r="31" spans="1:7" x14ac:dyDescent="0.3">
      <c r="A31" s="10"/>
      <c r="B31" s="41" t="s">
        <v>255</v>
      </c>
      <c r="C31" s="10"/>
      <c r="D31" s="10"/>
      <c r="E31" s="10">
        <f>SUBTOTAL(9,E4:E27)</f>
        <v>124</v>
      </c>
      <c r="F31" s="10">
        <f>SUBTOTAL(9,F4:F27)</f>
        <v>302</v>
      </c>
      <c r="G31" s="10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E19" sqref="E19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46" t="s">
        <v>189</v>
      </c>
      <c r="B1" s="46"/>
      <c r="C1" s="46"/>
      <c r="D1" s="46"/>
      <c r="E1" s="46"/>
      <c r="F1" s="46"/>
    </row>
    <row r="3" spans="1:6" x14ac:dyDescent="0.3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3">
      <c r="A4" s="4" t="s">
        <v>194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3">
      <c r="A5" s="4" t="s">
        <v>195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3">
      <c r="A6" s="4" t="s">
        <v>196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3">
      <c r="A7" s="4" t="s">
        <v>197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3">
      <c r="A8" s="4" t="s">
        <v>198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3">
      <c r="A9" s="4" t="s">
        <v>199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3">
      <c r="A10" s="4" t="s">
        <v>200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3">
      <c r="A11" s="4" t="s">
        <v>201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3">
      <c r="A12" s="4" t="s">
        <v>202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  <row r="13" spans="1:6" x14ac:dyDescent="0.3">
      <c r="F13" s="42"/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abSelected="1" workbookViewId="0">
      <selection activeCell="J21" sqref="J21"/>
    </sheetView>
  </sheetViews>
  <sheetFormatPr defaultRowHeight="16.5" x14ac:dyDescent="0.3"/>
  <sheetData>
    <row r="1" spans="1:5" ht="20.25" x14ac:dyDescent="0.3">
      <c r="A1" s="46" t="s">
        <v>203</v>
      </c>
      <c r="B1" s="46"/>
      <c r="C1" s="46"/>
      <c r="D1" s="46"/>
      <c r="E1" s="46"/>
    </row>
    <row r="3" spans="1:5" x14ac:dyDescent="0.3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3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2025-11-18T11:03:40Z</dcterms:modified>
</cp:coreProperties>
</file>