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5550" yWindow="1935" windowWidth="27165" windowHeight="18435" tabRatio="721" activeTab="2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E3" i="4" l="1"/>
  <c r="I4" i="4"/>
  <c r="I5" i="4"/>
  <c r="I6" i="4"/>
  <c r="I7" i="4"/>
  <c r="I8" i="4"/>
  <c r="I9" i="4"/>
  <c r="I10" i="4"/>
  <c r="I11" i="4"/>
  <c r="I12" i="4"/>
  <c r="I3" i="4"/>
  <c r="F5" i="7"/>
  <c r="F6" i="7"/>
  <c r="F7" i="7"/>
  <c r="F8" i="7"/>
  <c r="F9" i="7"/>
  <c r="F10" i="7"/>
  <c r="F11" i="7"/>
  <c r="F12" i="7"/>
  <c r="F4" i="7"/>
  <c r="G30" i="6"/>
  <c r="F30" i="6"/>
  <c r="E30" i="6"/>
  <c r="G28" i="6"/>
  <c r="F28" i="6"/>
  <c r="E28" i="6"/>
  <c r="G25" i="6"/>
  <c r="F25" i="6"/>
  <c r="E25" i="6"/>
  <c r="G21" i="6"/>
  <c r="F21" i="6"/>
  <c r="E21" i="6"/>
  <c r="G16" i="6"/>
  <c r="F16" i="6"/>
  <c r="E16" i="6"/>
  <c r="G12" i="6"/>
  <c r="F12" i="6"/>
  <c r="E12" i="6"/>
  <c r="G6" i="6"/>
  <c r="F6" i="6"/>
  <c r="E6" i="6"/>
  <c r="G29" i="6"/>
  <c r="F29" i="6"/>
  <c r="E29" i="6"/>
  <c r="G17" i="6"/>
  <c r="G31" i="6" s="1"/>
  <c r="F17" i="6"/>
  <c r="F31" i="6" s="1"/>
  <c r="E17" i="6"/>
  <c r="E31" i="6" s="1"/>
  <c r="E29" i="4"/>
  <c r="E30" i="4"/>
  <c r="E31" i="4"/>
  <c r="E32" i="4"/>
  <c r="E33" i="4"/>
  <c r="E34" i="4"/>
  <c r="E35" i="4"/>
  <c r="E36" i="4"/>
  <c r="E28" i="4"/>
  <c r="E17" i="4"/>
  <c r="E18" i="4"/>
  <c r="E19" i="4"/>
  <c r="E20" i="4"/>
  <c r="E21" i="4"/>
  <c r="E22" i="4"/>
  <c r="E23" i="4"/>
  <c r="E24" i="4"/>
  <c r="E16" i="4"/>
  <c r="J17" i="4"/>
  <c r="J18" i="4"/>
  <c r="J19" i="4"/>
  <c r="J20" i="4"/>
  <c r="J21" i="4"/>
  <c r="J22" i="4"/>
  <c r="J23" i="4"/>
  <c r="J24" i="4"/>
  <c r="J16" i="4"/>
  <c r="E4" i="4"/>
  <c r="E5" i="4"/>
  <c r="E6" i="4"/>
  <c r="E7" i="4"/>
  <c r="E8" i="4"/>
  <c r="E9" i="4"/>
  <c r="E10" i="4"/>
  <c r="E11" i="4"/>
  <c r="E12" i="4"/>
  <c r="D10" i="10" l="1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C18" i="5" l="1"/>
  <c r="C19" i="5" s="1"/>
</calcChain>
</file>

<file path=xl/sharedStrings.xml><?xml version="1.0" encoding="utf-8"?>
<sst xmlns="http://schemas.openxmlformats.org/spreadsheetml/2006/main" count="446" uniqueCount="298">
  <si>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</si>
  <si>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</si>
  <si>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</si>
  <si>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</si>
  <si>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</si>
  <si>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</si>
  <si>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</si>
  <si>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</si>
  <si>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</si>
  <si>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</si>
  <si>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</si>
  <si>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</si>
  <si>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</si>
  <si>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</si>
  <si>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</si>
  <si>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</si>
  <si>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</si>
  <si>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</si>
  <si>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</si>
  <si>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</si>
  <si>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</si>
  <si>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</si>
  <si>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</si>
  <si>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</si>
  <si>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</si>
  <si>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</si>
  <si>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</si>
  <si>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</si>
  <si>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</si>
  <si>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</si>
  <si>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</si>
  <si>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</si>
  <si>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</si>
  <si>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</si>
  <si>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</si>
  <si>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</si>
  <si>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</si>
  <si>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</si>
  <si>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</si>
  <si>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</si>
  <si>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</si>
  <si>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</si>
  <si>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</si>
  <si>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</si>
  <si>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</si>
  <si>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</si>
  <si>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</si>
  <si>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</si>
  <si>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</si>
  <si>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</si>
  <si>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</si>
  <si>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</si>
  <si>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</si>
  <si>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</si>
  <si>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</si>
  <si>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</si>
  <si>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</si>
  <si>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</si>
  <si>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</si>
  <si>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</si>
  <si>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</si>
  <si>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</si>
  <si>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</si>
  <si>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</si>
  <si>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</si>
  <si>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</si>
  <si>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</si>
  <si>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</si>
  <si>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</si>
  <si>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</si>
  <si>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</si>
  <si>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</si>
  <si>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</si>
  <si>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</si>
  <si>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</si>
  <si>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</si>
  <si>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</si>
  <si>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</si>
  <si>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</si>
  <si>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</si>
  <si>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</si>
  <si>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</si>
  <si>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</si>
  <si>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</si>
  <si>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</si>
  <si>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</si>
  <si>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</si>
  <si>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</si>
  <si>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</si>
  <si>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</si>
  <si>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</si>
  <si>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</si>
  <si>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</si>
  <si>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</si>
  <si>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</si>
  <si>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</si>
  <si>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</si>
  <si>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</si>
  <si>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</si>
  <si>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</si>
  <si>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</si>
  <si>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</si>
  <si>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</si>
  <si>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</si>
  <si>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</si>
  <si>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</si>
  <si>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</si>
  <si>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</si>
  <si>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</si>
  <si>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</si>
  <si>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</si>
  <si>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</si>
  <si>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</si>
  <si>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</si>
  <si>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</si>
  <si>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</si>
  <si>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</si>
  <si>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</si>
  <si>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</si>
  <si>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</si>
  <si>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</si>
  <si>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</si>
  <si>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</si>
  <si>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</si>
  <si>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</si>
  <si>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</si>
  <si>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</si>
  <si>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</si>
  <si>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</si>
  <si>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</si>
  <si>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</si>
  <si>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</si>
  <si>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</si>
  <si>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</si>
  <si>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</si>
  <si>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</si>
  <si>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</si>
  <si>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</si>
  <si>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</si>
  <si>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</si>
  <si>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</si>
  <si>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</si>
  <si>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</si>
  <si>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</si>
  <si>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</si>
  <si>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</si>
  <si>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</si>
  <si>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</si>
  <si>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</si>
  <si>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</si>
  <si>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</si>
  <si>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</si>
  <si>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</si>
  <si>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</si>
  <si>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</si>
  <si>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</si>
  <si>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</si>
  <si>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</si>
  <si>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</si>
  <si>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</si>
  <si>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</si>
  <si>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</si>
  <si>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</si>
  <si>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</si>
  <si>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</si>
  <si>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</si>
  <si>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</si>
  <si>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</si>
  <si>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</si>
  <si>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</si>
  <si>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</si>
  <si>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</si>
  <si>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</si>
  <si>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</si>
  <si>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</si>
  <si>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</si>
  <si>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</si>
  <si>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</si>
  <si>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</si>
  <si>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</si>
  <si>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</si>
  <si>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</si>
  <si>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</si>
  <si>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</si>
  <si>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</si>
  <si>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</si>
  <si>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</si>
  <si>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</si>
  <si>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</si>
  <si>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</si>
  <si>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</si>
  <si>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</si>
  <si>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</si>
  <si>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</si>
  <si>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</si>
  <si>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</si>
  <si>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</si>
  <si>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</si>
  <si>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</si>
  <si>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</si>
  <si>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</si>
  <si>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</si>
  <si>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</si>
  <si>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</si>
  <si>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</si>
  <si>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</si>
  <si>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</si>
  <si>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</si>
  <si>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</si>
  <si>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</si>
  <si>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</si>
  <si>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</si>
  <si>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</si>
  <si>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</si>
  <si>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</si>
  <si>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</si>
  <si>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</si>
  <si>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</si>
  <si>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</si>
  <si>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</si>
  <si>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</si>
  <si>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</si>
  <si>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</si>
  <si>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</si>
  <si>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</si>
  <si>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</si>
  <si>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</si>
  <si>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</si>
  <si>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</si>
  <si>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</si>
  <si>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</si>
  <si>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</si>
  <si>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</si>
  <si>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</si>
  <si>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</si>
  <si>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</si>
  <si>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</si>
  <si>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</si>
  <si>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</si>
  <si>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</si>
  <si>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</si>
  <si>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</si>
  <si>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</si>
  <si>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</si>
  <si>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</si>
  <si>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</si>
  <si>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</si>
  <si>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</si>
  <si>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</si>
  <si>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</si>
  <si>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</si>
  <si>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</si>
  <si>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</si>
  <si>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</si>
  <si>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</si>
  <si>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</si>
  <si>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</si>
  <si>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</si>
  <si>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</si>
  <si>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</si>
  <si>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</si>
  <si>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</si>
  <si>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</si>
  <si>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</si>
  <si>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</si>
  <si>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</si>
  <si>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</si>
  <si>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</si>
  <si>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</si>
  <si>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</si>
  <si>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</si>
  <si>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</si>
  <si>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</si>
  <si>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</si>
  <si>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경기 안산</t>
    <phoneticPr fontId="1" type="noConversion"/>
  </si>
  <si>
    <t>서울 용산</t>
    <phoneticPr fontId="1" type="noConversion"/>
  </si>
  <si>
    <t>서울 마포</t>
    <phoneticPr fontId="1" type="noConversion"/>
  </si>
  <si>
    <t>성별</t>
    <phoneticPr fontId="1" type="noConversion"/>
  </si>
  <si>
    <t>남</t>
    <phoneticPr fontId="1" type="noConversion"/>
  </si>
  <si>
    <t>$C$19</t>
  </si>
  <si>
    <t>공제율인상</t>
  </si>
  <si>
    <t>만든 사람 User 날짜 2025-04-19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</si>
  <si>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</si>
  <si>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</si>
  <si>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</si>
  <si>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</si>
  <si>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</si>
  <si>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</si>
  <si>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</si>
  <si>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</si>
  <si>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</si>
  <si>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</si>
  <si>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</si>
  <si>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</si>
  <si>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</si>
  <si>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</si>
  <si>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</si>
  <si>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평균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</si>
</sst>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%"/>
    <numFmt numFmtId="181" formatCode="&quot;₩&quot;#,##0_);[Red]\(&quot;₩&quot;#,##0\)"/>
    <numFmt numFmtId="182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2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1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2" fontId="0" fillId="0" borderId="10" xfId="0" applyNumberFormat="1" applyBorder="1" applyAlignment="1">
      <alignment horizontal="center" vertical="center"/>
    </xf>
    <xf numFmtId="181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Lbls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642288"/>
        <c:axId val="405575424"/>
      </c:barChart>
      <c:catAx>
        <c:axId val="20164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5575424"/>
        <c:crossesAt val="10"/>
        <c:auto val="1"/>
        <c:lblAlgn val="ctr"/>
        <c:lblOffset val="100"/>
        <c:noMultiLvlLbl val="0"/>
      </c:catAx>
      <c:valAx>
        <c:axId val="40557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164228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빗면 1"/>
        <xdr:cNvSpPr/>
      </xdr:nvSpPr>
      <xdr:spPr>
        <a:xfrm>
          <a:off x="3019425" y="2771775"/>
          <a:ext cx="809625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xmlns="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F10" sqref="F10"/>
    </sheetView>
  </sheetViews>
  <sheetFormatPr defaultRowHeight="16.5" x14ac:dyDescent="0.3"/>
  <cols>
    <col min="1" max="1" width="15.875" bestFit="1" customWidth="1"/>
    <col min="3" max="3" width="11" bestFit="1" customWidth="1"/>
    <col min="4" max="4" width="13.875" bestFit="1" customWidth="1"/>
    <col min="5" max="5" width="9.625" bestFit="1" customWidth="1"/>
  </cols>
  <sheetData>
    <row r="1" spans="1:5" x14ac:dyDescent="0.3">
      <c r="A1" t="s">
        <v>1</v>
      </c>
    </row>
    <row r="3" spans="1:5" x14ac:dyDescent="0.3">
      <c r="A3" s="10" t="s">
        <v>242</v>
      </c>
      <c r="B3" s="10" t="s">
        <v>243</v>
      </c>
      <c r="C3" s="10" t="s">
        <v>244</v>
      </c>
      <c r="D3" s="10" t="s">
        <v>245</v>
      </c>
      <c r="E3" s="10" t="s">
        <v>246</v>
      </c>
    </row>
    <row r="4" spans="1:5" x14ac:dyDescent="0.3">
      <c r="A4" s="10" t="s">
        <v>247</v>
      </c>
      <c r="B4" s="10" t="s">
        <v>253</v>
      </c>
      <c r="C4" s="10" t="s">
        <v>259</v>
      </c>
      <c r="D4" s="10" t="s">
        <v>265</v>
      </c>
      <c r="E4" s="10" t="s">
        <v>271</v>
      </c>
    </row>
    <row r="5" spans="1:5" x14ac:dyDescent="0.3">
      <c r="A5" s="10" t="s">
        <v>248</v>
      </c>
      <c r="B5" s="10" t="s">
        <v>254</v>
      </c>
      <c r="C5" s="10" t="s">
        <v>260</v>
      </c>
      <c r="D5" s="10" t="s">
        <v>266</v>
      </c>
      <c r="E5" s="10" t="s">
        <v>272</v>
      </c>
    </row>
    <row r="6" spans="1:5" x14ac:dyDescent="0.3">
      <c r="A6" s="10" t="s">
        <v>249</v>
      </c>
      <c r="B6" s="10" t="s">
        <v>255</v>
      </c>
      <c r="C6" s="10" t="s">
        <v>261</v>
      </c>
      <c r="D6" s="10" t="s">
        <v>267</v>
      </c>
      <c r="E6" s="10" t="s">
        <v>273</v>
      </c>
    </row>
    <row r="7" spans="1:5" x14ac:dyDescent="0.3">
      <c r="A7" s="10" t="s">
        <v>250</v>
      </c>
      <c r="B7" s="10" t="s">
        <v>256</v>
      </c>
      <c r="C7" s="10" t="s">
        <v>262</v>
      </c>
      <c r="D7" s="10" t="s">
        <v>268</v>
      </c>
      <c r="E7" s="10" t="s">
        <v>274</v>
      </c>
    </row>
    <row r="8" spans="1:5" x14ac:dyDescent="0.3">
      <c r="A8" s="10" t="s">
        <v>251</v>
      </c>
      <c r="B8" s="10" t="s">
        <v>257</v>
      </c>
      <c r="C8" s="10" t="s">
        <v>263</v>
      </c>
      <c r="D8" s="10" t="s">
        <v>269</v>
      </c>
      <c r="E8" s="10" t="s">
        <v>275</v>
      </c>
    </row>
    <row r="9" spans="1:5" x14ac:dyDescent="0.3">
      <c r="A9" s="10" t="s">
        <v>252</v>
      </c>
      <c r="B9" s="10" t="s">
        <v>258</v>
      </c>
      <c r="C9" s="10" t="s">
        <v>264</v>
      </c>
      <c r="D9" s="10" t="s">
        <v>270</v>
      </c>
      <c r="E9" s="10" t="s">
        <v>276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E1" sqref="E1"/>
    </sheetView>
  </sheetViews>
  <sheetFormatPr defaultRowHeight="16.5" x14ac:dyDescent="0.3"/>
  <cols>
    <col min="1" max="1" width="2.625" customWidth="1"/>
    <col min="2" max="2" width="11" bestFit="1" customWidth="1"/>
    <col min="5" max="5" width="12.625" bestFit="1" customWidth="1"/>
    <col min="7" max="7" width="11.125" bestFit="1" customWidth="1"/>
  </cols>
  <sheetData>
    <row r="1" spans="2:7" ht="22.5" x14ac:dyDescent="0.3">
      <c r="B1" s="18" t="s">
        <v>94</v>
      </c>
      <c r="C1" s="18"/>
      <c r="D1" s="18"/>
      <c r="E1" s="18"/>
      <c r="F1" s="18"/>
      <c r="G1" s="18"/>
    </row>
    <row r="2" spans="2:7" ht="17.25" thickBot="1" x14ac:dyDescent="0.35">
      <c r="F2" s="10" t="s">
        <v>212</v>
      </c>
      <c r="G2" s="19">
        <v>45422</v>
      </c>
    </row>
    <row r="3" spans="2:7" x14ac:dyDescent="0.3">
      <c r="B3" s="21" t="s">
        <v>75</v>
      </c>
      <c r="C3" s="22" t="s">
        <v>76</v>
      </c>
      <c r="D3" s="22" t="s">
        <v>77</v>
      </c>
      <c r="E3" s="22" t="s">
        <v>78</v>
      </c>
      <c r="F3" s="22" t="s">
        <v>79</v>
      </c>
      <c r="G3" s="23" t="s">
        <v>80</v>
      </c>
    </row>
    <row r="4" spans="2:7" x14ac:dyDescent="0.3">
      <c r="B4" s="24" t="s">
        <v>81</v>
      </c>
      <c r="C4" s="4" t="s">
        <v>95</v>
      </c>
      <c r="D4" s="4" t="s">
        <v>82</v>
      </c>
      <c r="E4" s="4" t="s">
        <v>83</v>
      </c>
      <c r="F4" s="20">
        <v>3</v>
      </c>
      <c r="G4" s="25">
        <v>200000</v>
      </c>
    </row>
    <row r="5" spans="2:7" x14ac:dyDescent="0.3">
      <c r="B5" s="24"/>
      <c r="C5" s="4" t="s">
        <v>101</v>
      </c>
      <c r="D5" s="4" t="s">
        <v>97</v>
      </c>
      <c r="E5" s="4" t="s">
        <v>102</v>
      </c>
      <c r="F5" s="20">
        <v>2</v>
      </c>
      <c r="G5" s="25">
        <v>170000</v>
      </c>
    </row>
    <row r="6" spans="2:7" x14ac:dyDescent="0.3">
      <c r="B6" s="24" t="s">
        <v>84</v>
      </c>
      <c r="C6" s="4" t="s">
        <v>95</v>
      </c>
      <c r="D6" s="4" t="s">
        <v>85</v>
      </c>
      <c r="E6" s="4" t="s">
        <v>86</v>
      </c>
      <c r="F6" s="20">
        <v>2</v>
      </c>
      <c r="G6" s="25">
        <v>100000</v>
      </c>
    </row>
    <row r="7" spans="2:7" x14ac:dyDescent="0.3">
      <c r="B7" s="24"/>
      <c r="C7" s="4" t="s">
        <v>101</v>
      </c>
      <c r="D7" s="4" t="s">
        <v>98</v>
      </c>
      <c r="E7" s="4" t="s">
        <v>103</v>
      </c>
      <c r="F7" s="20">
        <v>2</v>
      </c>
      <c r="G7" s="25">
        <v>120000</v>
      </c>
    </row>
    <row r="8" spans="2:7" x14ac:dyDescent="0.3">
      <c r="B8" s="24" t="s">
        <v>87</v>
      </c>
      <c r="C8" s="4" t="s">
        <v>95</v>
      </c>
      <c r="D8" s="4" t="s">
        <v>88</v>
      </c>
      <c r="E8" s="4" t="s">
        <v>104</v>
      </c>
      <c r="F8" s="20">
        <v>3</v>
      </c>
      <c r="G8" s="25">
        <v>240000</v>
      </c>
    </row>
    <row r="9" spans="2:7" x14ac:dyDescent="0.3">
      <c r="B9" s="24"/>
      <c r="C9" s="4" t="s">
        <v>101</v>
      </c>
      <c r="D9" s="4" t="s">
        <v>99</v>
      </c>
      <c r="E9" s="4" t="s">
        <v>105</v>
      </c>
      <c r="F9" s="20">
        <v>2</v>
      </c>
      <c r="G9" s="25">
        <v>200000</v>
      </c>
    </row>
    <row r="10" spans="2:7" x14ac:dyDescent="0.3">
      <c r="B10" s="24" t="s">
        <v>89</v>
      </c>
      <c r="C10" s="4" t="s">
        <v>95</v>
      </c>
      <c r="D10" s="4" t="s">
        <v>90</v>
      </c>
      <c r="E10" s="4" t="s">
        <v>86</v>
      </c>
      <c r="F10" s="20">
        <v>2</v>
      </c>
      <c r="G10" s="25">
        <v>120000</v>
      </c>
    </row>
    <row r="11" spans="2:7" x14ac:dyDescent="0.3">
      <c r="B11" s="24"/>
      <c r="C11" s="4" t="s">
        <v>101</v>
      </c>
      <c r="D11" s="4" t="s">
        <v>100</v>
      </c>
      <c r="E11" s="4" t="s">
        <v>103</v>
      </c>
      <c r="F11" s="20">
        <v>2</v>
      </c>
      <c r="G11" s="25">
        <v>150000</v>
      </c>
    </row>
    <row r="12" spans="2:7" x14ac:dyDescent="0.3">
      <c r="B12" s="24" t="s">
        <v>91</v>
      </c>
      <c r="C12" s="4" t="s">
        <v>95</v>
      </c>
      <c r="D12" s="4" t="s">
        <v>92</v>
      </c>
      <c r="E12" s="4" t="s">
        <v>93</v>
      </c>
      <c r="F12" s="20">
        <v>3</v>
      </c>
      <c r="G12" s="25">
        <v>160000</v>
      </c>
    </row>
    <row r="13" spans="2:7" ht="17.25" thickBot="1" x14ac:dyDescent="0.35">
      <c r="B13" s="26"/>
      <c r="C13" s="27" t="s">
        <v>101</v>
      </c>
      <c r="D13" s="27" t="s">
        <v>96</v>
      </c>
      <c r="E13" s="27" t="s">
        <v>103</v>
      </c>
      <c r="F13" s="28">
        <v>2</v>
      </c>
      <c r="G13" s="29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B17" sqref="B17"/>
    </sheetView>
  </sheetViews>
  <sheetFormatPr defaultRowHeight="16.5" x14ac:dyDescent="0.3"/>
  <sheetData>
    <row r="1" spans="1:8" ht="20.25" x14ac:dyDescent="0.3">
      <c r="A1" s="15" t="s">
        <v>106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3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3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3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3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3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3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3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3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3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3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3">
      <c r="A16" s="30" t="s">
        <v>277</v>
      </c>
      <c r="B16" s="30" t="s">
        <v>297</v>
      </c>
    </row>
    <row r="17" spans="1:8" x14ac:dyDescent="0.3">
      <c r="A17" s="30" t="s">
        <v>278</v>
      </c>
      <c r="B17" t="b">
        <f>C4&gt;=AVERAGE(C4:C13)</f>
        <v>0</v>
      </c>
    </row>
    <row r="20" spans="1:8" x14ac:dyDescent="0.3">
      <c r="A20" s="4" t="s">
        <v>5</v>
      </c>
      <c r="B20" s="4" t="s">
        <v>6</v>
      </c>
      <c r="C20" s="4" t="s">
        <v>107</v>
      </c>
      <c r="D20" s="4" t="s">
        <v>108</v>
      </c>
      <c r="E20" s="4" t="s">
        <v>110</v>
      </c>
      <c r="F20" s="10"/>
      <c r="G20" s="10"/>
      <c r="H20" s="10"/>
    </row>
    <row r="21" spans="1:8" x14ac:dyDescent="0.3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3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3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3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C11" sqref="C11"/>
    </sheetView>
  </sheetViews>
  <sheetFormatPr defaultRowHeight="16.5" x14ac:dyDescent="0.3"/>
  <cols>
    <col min="1" max="1" width="8.625" customWidth="1"/>
    <col min="3" max="4" width="8.625" customWidth="1"/>
    <col min="5" max="5" width="10.875" bestFit="1" customWidth="1"/>
    <col min="10" max="10" width="18.75" bestFit="1" customWidth="1"/>
  </cols>
  <sheetData>
    <row r="1" spans="1:10" x14ac:dyDescent="0.3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3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3">
      <c r="A3" s="4">
        <v>4886</v>
      </c>
      <c r="B3" s="4" t="s">
        <v>218</v>
      </c>
      <c r="C3" s="5">
        <v>0.42152777777777778</v>
      </c>
      <c r="D3" s="13">
        <v>0.47500000000000003</v>
      </c>
      <c r="E3" s="5">
        <f>D3-C3</f>
        <v>5.3472222222222254E-2</v>
      </c>
      <c r="G3" s="4" t="s">
        <v>9</v>
      </c>
      <c r="H3" s="4" t="s">
        <v>10</v>
      </c>
      <c r="I3" s="4" t="str">
        <f>MID( J3, 1, SEARCH("@", J3, 2)-1 )</f>
        <v>hiji23</v>
      </c>
      <c r="J3" s="4" t="s">
        <v>11</v>
      </c>
    </row>
    <row r="4" spans="1:10" x14ac:dyDescent="0.3">
      <c r="A4" s="4">
        <v>7570</v>
      </c>
      <c r="B4" s="4" t="s">
        <v>219</v>
      </c>
      <c r="C4" s="5">
        <v>0.43958333333333338</v>
      </c>
      <c r="D4" s="13">
        <v>0.51944444444444449</v>
      </c>
      <c r="E4" s="5">
        <f>MINUTE(D3)</f>
        <v>24</v>
      </c>
      <c r="G4" s="4" t="s">
        <v>12</v>
      </c>
      <c r="H4" s="4" t="s">
        <v>10</v>
      </c>
      <c r="I4" s="4" t="str">
        <f t="shared" ref="I4:I12" si="0">MID( J4, 1, SEARCH("@", J4, 2)-1 )</f>
        <v>now55</v>
      </c>
      <c r="J4" s="4" t="s">
        <v>13</v>
      </c>
    </row>
    <row r="5" spans="1:10" x14ac:dyDescent="0.3">
      <c r="A5" s="4">
        <v>5248</v>
      </c>
      <c r="B5" s="4" t="s">
        <v>220</v>
      </c>
      <c r="C5" s="5">
        <v>0.45694444444444443</v>
      </c>
      <c r="D5" s="13">
        <v>0.56666666666666665</v>
      </c>
      <c r="E5" s="5">
        <f t="shared" ref="E4:E12" si="1">MINUTE( D5-C5 )</f>
        <v>38</v>
      </c>
      <c r="G5" s="4" t="s">
        <v>14</v>
      </c>
      <c r="H5" s="4" t="s">
        <v>10</v>
      </c>
      <c r="I5" s="4" t="str">
        <f t="shared" si="0"/>
        <v>lsh457</v>
      </c>
      <c r="J5" s="4" t="s">
        <v>15</v>
      </c>
    </row>
    <row r="6" spans="1:10" x14ac:dyDescent="0.3">
      <c r="A6" s="4">
        <v>6865</v>
      </c>
      <c r="B6" s="4" t="s">
        <v>221</v>
      </c>
      <c r="C6" s="5">
        <v>0.4680555555555555</v>
      </c>
      <c r="D6" s="13">
        <v>0.53611111111111109</v>
      </c>
      <c r="E6" s="5">
        <f t="shared" si="1"/>
        <v>38</v>
      </c>
      <c r="G6" s="4" t="s">
        <v>16</v>
      </c>
      <c r="H6" s="4" t="s">
        <v>10</v>
      </c>
      <c r="I6" s="4" t="str">
        <f t="shared" si="0"/>
        <v>ten10</v>
      </c>
      <c r="J6" s="4" t="s">
        <v>17</v>
      </c>
    </row>
    <row r="7" spans="1:10" x14ac:dyDescent="0.3">
      <c r="A7" s="4">
        <v>4940</v>
      </c>
      <c r="B7" s="4" t="s">
        <v>218</v>
      </c>
      <c r="C7" s="5">
        <v>0.47638888888888892</v>
      </c>
      <c r="D7" s="13">
        <v>0.58194444444444449</v>
      </c>
      <c r="E7" s="5">
        <f t="shared" si="1"/>
        <v>32</v>
      </c>
      <c r="G7" s="4" t="s">
        <v>18</v>
      </c>
      <c r="H7" s="4" t="s">
        <v>10</v>
      </c>
      <c r="I7" s="4" t="str">
        <f t="shared" si="0"/>
        <v>evermk</v>
      </c>
      <c r="J7" s="4" t="s">
        <v>19</v>
      </c>
    </row>
    <row r="8" spans="1:10" x14ac:dyDescent="0.3">
      <c r="A8" s="4">
        <v>7257</v>
      </c>
      <c r="B8" s="4" t="s">
        <v>221</v>
      </c>
      <c r="C8" s="5">
        <v>0.49513888888888885</v>
      </c>
      <c r="D8" s="13">
        <v>0.59791666666666665</v>
      </c>
      <c r="E8" s="5">
        <f t="shared" si="1"/>
        <v>28</v>
      </c>
      <c r="G8" s="4" t="s">
        <v>20</v>
      </c>
      <c r="H8" s="4" t="s">
        <v>10</v>
      </c>
      <c r="I8" s="4" t="str">
        <f t="shared" si="0"/>
        <v>m2m</v>
      </c>
      <c r="J8" s="4" t="s">
        <v>21</v>
      </c>
    </row>
    <row r="9" spans="1:10" x14ac:dyDescent="0.3">
      <c r="A9" s="4">
        <v>1122</v>
      </c>
      <c r="B9" s="4" t="s">
        <v>219</v>
      </c>
      <c r="C9" s="5">
        <v>0.50277777777777777</v>
      </c>
      <c r="D9" s="13">
        <v>0.58680555555555558</v>
      </c>
      <c r="E9" s="5">
        <f t="shared" si="1"/>
        <v>1</v>
      </c>
      <c r="G9" s="4" t="s">
        <v>22</v>
      </c>
      <c r="H9" s="4" t="s">
        <v>23</v>
      </c>
      <c r="I9" s="4" t="str">
        <f t="shared" si="0"/>
        <v>last007</v>
      </c>
      <c r="J9" s="4" t="s">
        <v>24</v>
      </c>
    </row>
    <row r="10" spans="1:10" x14ac:dyDescent="0.3">
      <c r="A10" s="4">
        <v>5006</v>
      </c>
      <c r="B10" s="4" t="s">
        <v>219</v>
      </c>
      <c r="C10" s="5">
        <v>0.51458333333333328</v>
      </c>
      <c r="D10" s="13">
        <v>0.64374999999999993</v>
      </c>
      <c r="E10" s="5">
        <f t="shared" si="1"/>
        <v>6</v>
      </c>
      <c r="G10" s="4" t="s">
        <v>25</v>
      </c>
      <c r="H10" s="4" t="s">
        <v>23</v>
      </c>
      <c r="I10" s="4" t="str">
        <f t="shared" si="0"/>
        <v>gchoo</v>
      </c>
      <c r="J10" s="4" t="s">
        <v>26</v>
      </c>
    </row>
    <row r="11" spans="1:10" x14ac:dyDescent="0.3">
      <c r="A11" s="4">
        <v>2394</v>
      </c>
      <c r="B11" s="4" t="s">
        <v>220</v>
      </c>
      <c r="C11" s="5">
        <v>0.53402777777777777</v>
      </c>
      <c r="D11" s="13">
        <v>0.62708333333333333</v>
      </c>
      <c r="E11" s="5">
        <f t="shared" si="1"/>
        <v>14</v>
      </c>
      <c r="G11" s="4" t="s">
        <v>27</v>
      </c>
      <c r="H11" s="4" t="s">
        <v>23</v>
      </c>
      <c r="I11" s="4" t="str">
        <f t="shared" si="0"/>
        <v>alrud7</v>
      </c>
      <c r="J11" s="4" t="s">
        <v>28</v>
      </c>
    </row>
    <row r="12" spans="1:10" x14ac:dyDescent="0.3">
      <c r="A12" s="4">
        <v>8465</v>
      </c>
      <c r="B12" s="4" t="s">
        <v>218</v>
      </c>
      <c r="C12" s="5">
        <v>0.53680555555555554</v>
      </c>
      <c r="D12" s="13">
        <v>0.68472222222222223</v>
      </c>
      <c r="E12" s="5">
        <f t="shared" si="1"/>
        <v>33</v>
      </c>
      <c r="G12" s="4" t="s">
        <v>29</v>
      </c>
      <c r="H12" s="4" t="s">
        <v>23</v>
      </c>
      <c r="I12" s="4" t="str">
        <f t="shared" si="0"/>
        <v>kes20</v>
      </c>
      <c r="J12" s="4" t="s">
        <v>30</v>
      </c>
    </row>
    <row r="14" spans="1:10" x14ac:dyDescent="0.3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3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3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 OR( C16&lt;=SMALL(C16:C24, 3), D16&lt;=SMALL(D16:D24, 3) ), "진출", "" )</f>
        <v/>
      </c>
      <c r="G16" s="4" t="s">
        <v>36</v>
      </c>
      <c r="H16" s="4" t="s">
        <v>37</v>
      </c>
      <c r="I16" s="4" t="s">
        <v>38</v>
      </c>
      <c r="J16" s="4" t="str">
        <f>UPPER(H16) &amp; "(" &amp; PROPER(I16) &amp; ")"</f>
        <v>KOREA(Seoul)</v>
      </c>
    </row>
    <row r="17" spans="1:10" x14ac:dyDescent="0.3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2">IF( OR( C17&lt;=SMALL(C17:C25, 3), D17&lt;=SMALL(D17:D25, 3) ), "진출", "" 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3">UPPER(H17) &amp; "(" &amp; PROPER(I17) &amp; ")"</f>
        <v>FRACE(Paris)</v>
      </c>
    </row>
    <row r="18" spans="1:10" x14ac:dyDescent="0.3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2"/>
        <v/>
      </c>
      <c r="G18" s="4" t="s">
        <v>42</v>
      </c>
      <c r="H18" s="4" t="s">
        <v>43</v>
      </c>
      <c r="I18" s="4" t="s">
        <v>44</v>
      </c>
      <c r="J18" s="4" t="str">
        <f t="shared" si="3"/>
        <v>BRASIL(Brasilia)</v>
      </c>
    </row>
    <row r="19" spans="1:10" x14ac:dyDescent="0.3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2"/>
        <v>진출</v>
      </c>
      <c r="G19" s="4" t="s">
        <v>36</v>
      </c>
      <c r="H19" s="4" t="s">
        <v>45</v>
      </c>
      <c r="I19" s="4" t="s">
        <v>46</v>
      </c>
      <c r="J19" s="4" t="str">
        <f t="shared" si="3"/>
        <v>JAPAN(Tokyo)</v>
      </c>
    </row>
    <row r="20" spans="1:10" x14ac:dyDescent="0.3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2"/>
        <v/>
      </c>
      <c r="G20" s="4" t="s">
        <v>42</v>
      </c>
      <c r="H20" s="4" t="s">
        <v>47</v>
      </c>
      <c r="I20" s="4" t="s">
        <v>48</v>
      </c>
      <c r="J20" s="4" t="str">
        <f t="shared" si="3"/>
        <v>CANADA(Ottawa)</v>
      </c>
    </row>
    <row r="21" spans="1:10" x14ac:dyDescent="0.3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2"/>
        <v>진출</v>
      </c>
      <c r="G21" s="4" t="s">
        <v>49</v>
      </c>
      <c r="H21" s="4" t="s">
        <v>50</v>
      </c>
      <c r="I21" s="4" t="s">
        <v>51</v>
      </c>
      <c r="J21" s="4" t="str">
        <f t="shared" si="3"/>
        <v>MOROCCO(Rabat)</v>
      </c>
    </row>
    <row r="22" spans="1:10" x14ac:dyDescent="0.3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2"/>
        <v>진출</v>
      </c>
      <c r="G22" s="4" t="s">
        <v>36</v>
      </c>
      <c r="H22" s="4" t="s">
        <v>52</v>
      </c>
      <c r="I22" s="4" t="s">
        <v>53</v>
      </c>
      <c r="J22" s="4" t="str">
        <f t="shared" si="3"/>
        <v>CHINA(Beijing)</v>
      </c>
    </row>
    <row r="23" spans="1:10" x14ac:dyDescent="0.3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2"/>
        <v>진출</v>
      </c>
      <c r="G23" s="4" t="s">
        <v>39</v>
      </c>
      <c r="H23" s="4" t="s">
        <v>54</v>
      </c>
      <c r="I23" s="4" t="s">
        <v>55</v>
      </c>
      <c r="J23" s="4" t="str">
        <f t="shared" si="3"/>
        <v>SPAIN(Madrid)</v>
      </c>
    </row>
    <row r="24" spans="1:10" x14ac:dyDescent="0.3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2"/>
        <v>진출</v>
      </c>
      <c r="G24" s="4" t="s">
        <v>49</v>
      </c>
      <c r="H24" s="4" t="s">
        <v>56</v>
      </c>
      <c r="I24" s="4" t="s">
        <v>57</v>
      </c>
      <c r="J24" s="4" t="str">
        <f t="shared" si="3"/>
        <v>KENYA(Nairobi)</v>
      </c>
    </row>
    <row r="26" spans="1:10" x14ac:dyDescent="0.3">
      <c r="A26" s="2" t="s">
        <v>58</v>
      </c>
      <c r="B26" s="3" t="s">
        <v>59</v>
      </c>
    </row>
    <row r="27" spans="1:10" x14ac:dyDescent="0.3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3">
      <c r="A28" s="4" t="s">
        <v>65</v>
      </c>
      <c r="B28" s="4" t="s">
        <v>66</v>
      </c>
      <c r="C28" s="8">
        <v>20000</v>
      </c>
      <c r="D28" s="8">
        <v>1247</v>
      </c>
      <c r="E28" s="8">
        <f>C28 * D28 * IFERROR( HLOOKUP( B28, $B$39:$D$40, 2, FALSE), 0% )</f>
        <v>1995200</v>
      </c>
    </row>
    <row r="29" spans="1:10" x14ac:dyDescent="0.3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4">C29 * D29 * IFERROR( HLOOKUP( B29, $B$39:$D$40, 2, FALSE), 0% )</f>
        <v>1557000</v>
      </c>
    </row>
    <row r="30" spans="1:10" x14ac:dyDescent="0.3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4"/>
        <v>2144100</v>
      </c>
    </row>
    <row r="31" spans="1:10" x14ac:dyDescent="0.3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4"/>
        <v>1212800</v>
      </c>
    </row>
    <row r="32" spans="1:10" x14ac:dyDescent="0.3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4"/>
        <v>0</v>
      </c>
    </row>
    <row r="33" spans="1:5" x14ac:dyDescent="0.3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3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4"/>
        <v>1531200</v>
      </c>
    </row>
    <row r="35" spans="1:5" x14ac:dyDescent="0.3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4"/>
        <v>1607400</v>
      </c>
    </row>
    <row r="36" spans="1:5" x14ac:dyDescent="0.3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4"/>
        <v>0</v>
      </c>
    </row>
    <row r="38" spans="1:5" x14ac:dyDescent="0.3">
      <c r="A38" t="s">
        <v>73</v>
      </c>
    </row>
    <row r="39" spans="1:5" x14ac:dyDescent="0.3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3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6.5" outlineLevelRow="1" outlineLevelCol="1" x14ac:dyDescent="0.3"/>
  <cols>
    <col min="4" max="6" width="11.875" bestFit="1" customWidth="1" outlineLevel="1"/>
  </cols>
  <sheetData>
    <row r="1" spans="2:6" ht="17.25" thickBot="1" x14ac:dyDescent="0.35"/>
    <row r="2" spans="2:6" x14ac:dyDescent="0.3">
      <c r="B2" s="35" t="s">
        <v>283</v>
      </c>
      <c r="C2" s="36"/>
      <c r="D2" s="42"/>
      <c r="E2" s="42"/>
      <c r="F2" s="42"/>
    </row>
    <row r="3" spans="2:6" collapsed="1" x14ac:dyDescent="0.3">
      <c r="B3" s="34"/>
      <c r="C3" s="34"/>
      <c r="D3" s="43" t="s">
        <v>285</v>
      </c>
      <c r="E3" s="43" t="s">
        <v>280</v>
      </c>
      <c r="F3" s="43" t="s">
        <v>282</v>
      </c>
    </row>
    <row r="4" spans="2:6" ht="40.5" hidden="1" outlineLevel="1" x14ac:dyDescent="0.3">
      <c r="B4" s="38"/>
      <c r="C4" s="38"/>
      <c r="D4" s="31"/>
      <c r="E4" s="45" t="s">
        <v>281</v>
      </c>
      <c r="F4" s="45" t="s">
        <v>281</v>
      </c>
    </row>
    <row r="5" spans="2:6" x14ac:dyDescent="0.3">
      <c r="B5" s="39" t="s">
        <v>284</v>
      </c>
      <c r="C5" s="40"/>
      <c r="D5" s="37"/>
      <c r="E5" s="37"/>
      <c r="F5" s="37"/>
    </row>
    <row r="6" spans="2:6" outlineLevel="1" x14ac:dyDescent="0.3">
      <c r="B6" s="38"/>
      <c r="C6" s="38" t="s">
        <v>151</v>
      </c>
      <c r="D6" s="32">
        <v>4.4999999999999998E-2</v>
      </c>
      <c r="E6" s="44">
        <v>5</v>
      </c>
      <c r="F6" s="44">
        <v>4</v>
      </c>
    </row>
    <row r="7" spans="2:6" outlineLevel="1" x14ac:dyDescent="0.3">
      <c r="B7" s="38"/>
      <c r="C7" s="38" t="s">
        <v>152</v>
      </c>
      <c r="D7" s="32">
        <v>0.03</v>
      </c>
      <c r="E7" s="44">
        <v>3.5</v>
      </c>
      <c r="F7" s="44">
        <v>2.5</v>
      </c>
    </row>
    <row r="8" spans="2:6" outlineLevel="1" x14ac:dyDescent="0.3">
      <c r="B8" s="38"/>
      <c r="C8" s="38" t="s">
        <v>153</v>
      </c>
      <c r="D8" s="32">
        <v>5.0000000000000001E-3</v>
      </c>
      <c r="E8" s="44">
        <v>0.8</v>
      </c>
      <c r="F8" s="44">
        <v>0.2</v>
      </c>
    </row>
    <row r="9" spans="2:6" x14ac:dyDescent="0.3">
      <c r="B9" s="39" t="s">
        <v>286</v>
      </c>
      <c r="C9" s="40"/>
      <c r="D9" s="37"/>
      <c r="E9" s="37"/>
      <c r="F9" s="37"/>
    </row>
    <row r="10" spans="2:6" ht="17.25" outlineLevel="1" thickBot="1" x14ac:dyDescent="0.35">
      <c r="B10" s="41"/>
      <c r="C10" s="41" t="s">
        <v>279</v>
      </c>
      <c r="D10" s="33">
        <v>2741190</v>
      </c>
      <c r="E10" s="33">
        <v>-24918810</v>
      </c>
      <c r="F10" s="33">
        <v>-17118810</v>
      </c>
    </row>
    <row r="11" spans="2:6" x14ac:dyDescent="0.3">
      <c r="B11" t="s">
        <v>287</v>
      </c>
    </row>
    <row r="12" spans="2:6" x14ac:dyDescent="0.3">
      <c r="B12" t="s">
        <v>288</v>
      </c>
    </row>
    <row r="13" spans="2:6" x14ac:dyDescent="0.3">
      <c r="B13" t="s">
        <v>289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C19" sqref="C19"/>
    </sheetView>
  </sheetViews>
  <sheetFormatPr defaultRowHeight="16.5" x14ac:dyDescent="0.3"/>
  <cols>
    <col min="1" max="1" width="3.625" customWidth="1"/>
    <col min="2" max="2" width="11" bestFit="1" customWidth="1"/>
    <col min="3" max="3" width="10.875" bestFit="1" customWidth="1"/>
    <col min="4" max="4" width="5.625" customWidth="1"/>
    <col min="5" max="5" width="11" bestFit="1" customWidth="1"/>
  </cols>
  <sheetData>
    <row r="1" spans="2:6" ht="20.25" x14ac:dyDescent="0.3">
      <c r="B1" s="15" t="s">
        <v>138</v>
      </c>
      <c r="C1" s="15"/>
    </row>
    <row r="3" spans="2:6" x14ac:dyDescent="0.3">
      <c r="B3" s="16" t="s">
        <v>139</v>
      </c>
      <c r="C3" s="17"/>
      <c r="E3" s="4" t="s">
        <v>155</v>
      </c>
      <c r="F3" s="11">
        <v>4.4999999999999998E-2</v>
      </c>
    </row>
    <row r="4" spans="2:6" x14ac:dyDescent="0.3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3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3">
      <c r="B6" s="4" t="s">
        <v>142</v>
      </c>
      <c r="C6" s="7">
        <v>300000</v>
      </c>
    </row>
    <row r="7" spans="2:6" x14ac:dyDescent="0.3">
      <c r="B7" s="4" t="s">
        <v>143</v>
      </c>
      <c r="C7" s="7">
        <v>500000</v>
      </c>
    </row>
    <row r="8" spans="2:6" x14ac:dyDescent="0.3">
      <c r="B8" s="4" t="s">
        <v>144</v>
      </c>
      <c r="C8" s="7">
        <v>200000</v>
      </c>
    </row>
    <row r="9" spans="2:6" x14ac:dyDescent="0.3">
      <c r="B9" s="4" t="s">
        <v>145</v>
      </c>
      <c r="C9" s="7">
        <v>200000</v>
      </c>
    </row>
    <row r="10" spans="2:6" x14ac:dyDescent="0.3">
      <c r="B10" s="4" t="s">
        <v>146</v>
      </c>
      <c r="C10" s="7">
        <v>50000</v>
      </c>
    </row>
    <row r="11" spans="2:6" x14ac:dyDescent="0.3">
      <c r="B11" s="6" t="s">
        <v>147</v>
      </c>
      <c r="C11" s="7">
        <f>SUM(C4:C10)</f>
        <v>3000000</v>
      </c>
    </row>
    <row r="12" spans="2:6" x14ac:dyDescent="0.3">
      <c r="B12" s="16" t="s">
        <v>148</v>
      </c>
      <c r="C12" s="17"/>
    </row>
    <row r="13" spans="2:6" x14ac:dyDescent="0.3">
      <c r="B13" s="4" t="s">
        <v>149</v>
      </c>
      <c r="C13" s="7">
        <v>17100</v>
      </c>
    </row>
    <row r="14" spans="2:6" x14ac:dyDescent="0.3">
      <c r="B14" s="4" t="s">
        <v>150</v>
      </c>
      <c r="C14" s="7">
        <v>1710</v>
      </c>
    </row>
    <row r="15" spans="2:6" x14ac:dyDescent="0.3">
      <c r="B15" s="4" t="s">
        <v>151</v>
      </c>
      <c r="C15" s="7">
        <f>C11*F3</f>
        <v>135000</v>
      </c>
    </row>
    <row r="16" spans="2:6" x14ac:dyDescent="0.3">
      <c r="B16" s="4" t="s">
        <v>152</v>
      </c>
      <c r="C16" s="7">
        <f>C11*F4</f>
        <v>90000</v>
      </c>
    </row>
    <row r="17" spans="2:3" x14ac:dyDescent="0.3">
      <c r="B17" s="4" t="s">
        <v>153</v>
      </c>
      <c r="C17" s="7">
        <f>C11*F5</f>
        <v>15000</v>
      </c>
    </row>
    <row r="18" spans="2:3" x14ac:dyDescent="0.3">
      <c r="B18" s="6" t="s">
        <v>147</v>
      </c>
      <c r="C18" s="7">
        <f>SUM(C13:C17)</f>
        <v>258810</v>
      </c>
    </row>
    <row r="19" spans="2:3" x14ac:dyDescent="0.3">
      <c r="B19" s="6" t="s">
        <v>154</v>
      </c>
      <c r="C19" s="7">
        <f>C11-C18</f>
        <v>2741190</v>
      </c>
    </row>
  </sheetData>
  <scenarios current="1" sqref="C19">
    <scenario name="공제율인상" locked="1" count="3" user="User" comment="만든 사람 User 날짜 2025-04-19">
      <inputCells r="F3" val="5" numFmtId="177"/>
      <inputCells r="F4" val="3.5" numFmtId="177"/>
      <inputCells r="F5" val="0.8" numFmtId="177"/>
    </scenario>
    <scenario name="공제율인하" locked="1" count="3" user="User" comment="만든 사람 User 날짜 2025-04-19">
      <inputCells r="F3" val="4" numFmtId="177"/>
      <inputCells r="F4" val="2.5" numFmtId="177"/>
      <inputCells r="F5" val="0.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0" workbookViewId="0">
      <selection activeCell="E10" sqref="E10"/>
    </sheetView>
  </sheetViews>
  <sheetFormatPr defaultRowHeight="16.5" outlineLevelRow="3" x14ac:dyDescent="0.3"/>
  <sheetData>
    <row r="1" spans="1:7" ht="20.25" x14ac:dyDescent="0.3">
      <c r="A1" s="15" t="s">
        <v>158</v>
      </c>
      <c r="B1" s="15"/>
      <c r="C1" s="15"/>
      <c r="D1" s="15"/>
      <c r="E1" s="15"/>
      <c r="F1" s="15"/>
      <c r="G1" s="15"/>
    </row>
    <row r="3" spans="1:7" x14ac:dyDescent="0.3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3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3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3">
      <c r="A6" s="4"/>
      <c r="B6" s="4"/>
      <c r="C6" s="4"/>
      <c r="D6" s="46" t="s">
        <v>293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3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3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3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3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3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3">
      <c r="A12" s="4"/>
      <c r="B12" s="4"/>
      <c r="C12" s="4"/>
      <c r="D12" s="46" t="s">
        <v>294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3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3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3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3">
      <c r="A16" s="4"/>
      <c r="B16" s="4"/>
      <c r="C16" s="4"/>
      <c r="D16" s="46" t="s">
        <v>295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3">
      <c r="A17" s="4"/>
      <c r="B17" s="46" t="s">
        <v>290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3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3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3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3">
      <c r="A21" s="4"/>
      <c r="B21" s="4"/>
      <c r="C21" s="4"/>
      <c r="D21" s="46" t="s">
        <v>293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3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3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3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3">
      <c r="A25" s="4"/>
      <c r="B25" s="4"/>
      <c r="C25" s="4"/>
      <c r="D25" s="46" t="s">
        <v>294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3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3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3">
      <c r="A28" s="47"/>
      <c r="B28" s="47"/>
      <c r="C28" s="47"/>
      <c r="D28" s="48" t="s">
        <v>295</v>
      </c>
      <c r="E28" s="47">
        <f>SUBTOTAL(1,E26:E27)</f>
        <v>1.5</v>
      </c>
      <c r="F28" s="47">
        <f>SUBTOTAL(1,F26:F27)</f>
        <v>13.5</v>
      </c>
      <c r="G28" s="47">
        <f>SUBTOTAL(1,G26:G27)</f>
        <v>9</v>
      </c>
    </row>
    <row r="29" spans="1:7" outlineLevel="1" x14ac:dyDescent="0.3">
      <c r="A29" s="47"/>
      <c r="B29" s="48" t="s">
        <v>291</v>
      </c>
      <c r="C29" s="47"/>
      <c r="D29" s="47"/>
      <c r="E29" s="47">
        <f>SUBTOTAL(9,E18:E27)</f>
        <v>58</v>
      </c>
      <c r="F29" s="47">
        <f>SUBTOTAL(9,F18:F27)</f>
        <v>136</v>
      </c>
      <c r="G29" s="47">
        <f>SUBTOTAL(9,G18:G27)</f>
        <v>102</v>
      </c>
    </row>
    <row r="30" spans="1:7" x14ac:dyDescent="0.3">
      <c r="A30" s="47"/>
      <c r="B30" s="48"/>
      <c r="C30" s="47"/>
      <c r="D30" s="48" t="s">
        <v>296</v>
      </c>
      <c r="E30" s="47">
        <f>SUBTOTAL(1,E4:E27)</f>
        <v>6.8888888888888893</v>
      </c>
      <c r="F30" s="47">
        <f>SUBTOTAL(1,F4:F27)</f>
        <v>16.777777777777779</v>
      </c>
      <c r="G30" s="47">
        <f>SUBTOTAL(1,G4:G27)</f>
        <v>12.944444444444445</v>
      </c>
    </row>
    <row r="31" spans="1:7" x14ac:dyDescent="0.3">
      <c r="A31" s="47"/>
      <c r="B31" s="48" t="s">
        <v>292</v>
      </c>
      <c r="C31" s="47"/>
      <c r="D31" s="47"/>
      <c r="E31" s="47">
        <f>SUBTOTAL(9,E4:E27)</f>
        <v>124</v>
      </c>
      <c r="F31" s="47">
        <f>SUBTOTAL(9,F4:F27)</f>
        <v>302</v>
      </c>
      <c r="G31" s="47">
        <f>SUBTOTAL(9,G4:G27)</f>
        <v>233</v>
      </c>
    </row>
  </sheetData>
  <sortState ref="A4:G21">
    <sortCondition ref="B4:B21"/>
    <sortCondition ref="D4:D21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F14" sqref="F14"/>
    </sheetView>
  </sheetViews>
  <sheetFormatPr defaultRowHeight="16.5" x14ac:dyDescent="0.3"/>
  <cols>
    <col min="2" max="2" width="8.625" customWidth="1"/>
    <col min="3" max="3" width="11.625" bestFit="1" customWidth="1"/>
    <col min="4" max="4" width="10.375" bestFit="1" customWidth="1"/>
    <col min="5" max="5" width="10.625" bestFit="1" customWidth="1"/>
    <col min="6" max="6" width="12.125" customWidth="1"/>
  </cols>
  <sheetData>
    <row r="1" spans="1:6" ht="20.25" x14ac:dyDescent="0.3">
      <c r="A1" s="15" t="s">
        <v>189</v>
      </c>
      <c r="B1" s="15"/>
      <c r="C1" s="15"/>
      <c r="D1" s="15"/>
      <c r="E1" s="15"/>
      <c r="F1" s="15"/>
    </row>
    <row r="3" spans="1:6" x14ac:dyDescent="0.3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3">
      <c r="A4" s="4" t="s">
        <v>194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12">
        <f>C4-E4</f>
        <v>8229700</v>
      </c>
    </row>
    <row r="5" spans="1:6" x14ac:dyDescent="0.3">
      <c r="A5" s="4" t="s">
        <v>195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3">
      <c r="A6" s="4" t="s">
        <v>196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12">
        <f t="shared" si="1"/>
        <v>3561360</v>
      </c>
    </row>
    <row r="7" spans="1:6" x14ac:dyDescent="0.3">
      <c r="A7" s="4" t="s">
        <v>197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12">
        <f t="shared" si="1"/>
        <v>8529750</v>
      </c>
    </row>
    <row r="8" spans="1:6" x14ac:dyDescent="0.3">
      <c r="A8" s="4" t="s">
        <v>198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12">
        <f t="shared" si="1"/>
        <v>7137480</v>
      </c>
    </row>
    <row r="9" spans="1:6" x14ac:dyDescent="0.3">
      <c r="A9" s="4" t="s">
        <v>199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12">
        <f t="shared" si="1"/>
        <v>9171500</v>
      </c>
    </row>
    <row r="10" spans="1:6" x14ac:dyDescent="0.3">
      <c r="A10" s="4" t="s">
        <v>200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12">
        <f t="shared" si="1"/>
        <v>7972040</v>
      </c>
    </row>
    <row r="11" spans="1:6" x14ac:dyDescent="0.3">
      <c r="A11" s="4" t="s">
        <v>201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12">
        <f t="shared" si="1"/>
        <v>6470520</v>
      </c>
    </row>
    <row r="12" spans="1:6" x14ac:dyDescent="0.3">
      <c r="A12" s="4" t="s">
        <v>202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32" sqref="D32"/>
    </sheetView>
  </sheetViews>
  <sheetFormatPr defaultRowHeight="16.5" x14ac:dyDescent="0.3"/>
  <sheetData>
    <row r="1" spans="1:5" ht="20.25" x14ac:dyDescent="0.3">
      <c r="A1" s="15" t="s">
        <v>203</v>
      </c>
      <c r="B1" s="15"/>
      <c r="C1" s="15"/>
      <c r="D1" s="15"/>
      <c r="E1" s="15"/>
    </row>
    <row r="3" spans="1:5" x14ac:dyDescent="0.3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3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3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3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3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3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3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3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2025-04-19T11:32:55Z</dcterms:modified>
</cp:coreProperties>
</file>