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50" yWindow="1935" windowWidth="27165" windowHeight="18435" tabRatio="721" activeTab="2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  <c r="E3" i="4" l="1"/>
  <c r="I4" i="4"/>
  <c r="I5" i="4"/>
  <c r="I6" i="4"/>
  <c r="I7" i="4"/>
  <c r="I8" i="4"/>
  <c r="I9" i="4"/>
  <c r="I10" i="4"/>
  <c r="I11" i="4"/>
  <c r="I12" i="4"/>
  <c r="I3" i="4"/>
  <c r="F5" i="7"/>
  <c r="F6" i="7"/>
  <c r="F7" i="7"/>
  <c r="F8" i="7"/>
  <c r="F9" i="7"/>
  <c r="F10" i="7"/>
  <c r="F11" i="7"/>
  <c r="F12" i="7"/>
  <c r="F4" i="7"/>
  <c r="G30" i="6"/>
  <c r="F30" i="6"/>
  <c r="E30" i="6"/>
  <c r="G28" i="6"/>
  <c r="F28" i="6"/>
  <c r="E28" i="6"/>
  <c r="G25" i="6"/>
  <c r="F25" i="6"/>
  <c r="E25" i="6"/>
  <c r="G21" i="6"/>
  <c r="F21" i="6"/>
  <c r="E21" i="6"/>
  <c r="G16" i="6"/>
  <c r="F16" i="6"/>
  <c r="E16" i="6"/>
  <c r="G12" i="6"/>
  <c r="F12" i="6"/>
  <c r="E12" i="6"/>
  <c r="G6" i="6"/>
  <c r="F6" i="6"/>
  <c r="E6" i="6"/>
  <c r="G29" i="6"/>
  <c r="F29" i="6"/>
  <c r="E29" i="6"/>
  <c r="G17" i="6"/>
  <c r="G31" i="6" s="1"/>
  <c r="F17" i="6"/>
  <c r="F31" i="6" s="1"/>
  <c r="E17" i="6"/>
  <c r="E31" i="6" s="1"/>
  <c r="E29" i="4"/>
  <c r="E30" i="4"/>
  <c r="E31" i="4"/>
  <c r="E32" i="4"/>
  <c r="E33" i="4"/>
  <c r="E34" i="4"/>
  <c r="E35" i="4"/>
  <c r="E36" i="4"/>
  <c r="E28" i="4"/>
  <c r="E17" i="4"/>
  <c r="E18" i="4"/>
  <c r="E19" i="4"/>
  <c r="E20" i="4"/>
  <c r="E21" i="4"/>
  <c r="E22" i="4"/>
  <c r="E23" i="4"/>
  <c r="E24" i="4"/>
  <c r="E16" i="4"/>
  <c r="J17" i="4"/>
  <c r="J18" i="4"/>
  <c r="J19" i="4"/>
  <c r="J20" i="4"/>
  <c r="J21" i="4"/>
  <c r="J22" i="4"/>
  <c r="J23" i="4"/>
  <c r="J24" i="4"/>
  <c r="J16" i="4"/>
  <c r="E4" i="4"/>
  <c r="E5" i="4"/>
  <c r="E6" i="4"/>
  <c r="E7" i="4"/>
  <c r="E8" i="4"/>
  <c r="E9" i="4"/>
  <c r="E10" i="4"/>
  <c r="E11" i="4"/>
  <c r="E12" i="4"/>
  <c r="D10" i="10" l="1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C18" i="5" l="1"/>
  <c r="C19" i="5" s="1"/>
</calcChain>
</file>

<file path=xl/sharedStrings.xml><?xml version="1.0" encoding="utf-8"?>
<sst xmlns="http://schemas.openxmlformats.org/spreadsheetml/2006/main" count="446" uniqueCount="298">
  <si>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</si>
  <si>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</si>
  <si>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</si>
  <si>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</si>
  <si>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</si>
  <si>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</si>
  <si>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</si>
  <si>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</si>
  <si>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</si>
  <si>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</si>
  <si>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</si>
  <si>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</si>
  <si>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</si>
  <si>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</si>
  <si>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</si>
  <si>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</si>
  <si>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</si>
  <si>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</si>
  <si>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</si>
  <si>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</si>
  <si>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</si>
  <si>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</si>
  <si>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</si>
  <si>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</si>
  <si>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</si>
  <si>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</si>
  <si>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</si>
  <si>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</si>
  <si>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</si>
  <si>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</si>
  <si>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</si>
  <si>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</si>
  <si>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</si>
  <si>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</si>
  <si>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</si>
  <si>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</si>
  <si>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</si>
  <si>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</si>
  <si>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</si>
  <si>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</si>
  <si>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</si>
  <si>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</si>
  <si>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</si>
  <si>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</si>
  <si>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</si>
  <si>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</si>
  <si>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</si>
  <si>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</si>
  <si>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</si>
  <si>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</si>
  <si>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</si>
  <si>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</si>
  <si>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</si>
  <si>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</si>
  <si>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</si>
  <si>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</si>
  <si>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</si>
  <si>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</si>
  <si>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</si>
  <si>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</si>
  <si>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</si>
  <si>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</si>
  <si>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</si>
  <si>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</si>
  <si>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</si>
  <si>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</si>
  <si>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</si>
  <si>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</si>
  <si>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</si>
  <si>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</si>
  <si>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</si>
  <si>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</si>
  <si>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</si>
  <si>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</si>
  <si>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</si>
  <si>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</si>
  <si>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</si>
  <si>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</si>
  <si>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</si>
  <si>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</si>
  <si>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</si>
  <si>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</si>
  <si>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</si>
  <si>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</si>
  <si>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</si>
  <si>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</si>
  <si>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</si>
  <si>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</si>
  <si>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</si>
  <si>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</si>
  <si>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</si>
  <si>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</si>
  <si>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</si>
  <si>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</si>
  <si>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</si>
  <si>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</si>
  <si>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</si>
  <si>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</si>
  <si>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</si>
  <si>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</si>
  <si>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</si>
  <si>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</si>
  <si>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</si>
  <si>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</si>
  <si>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</si>
  <si>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</si>
  <si>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</si>
  <si>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</si>
  <si>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</si>
  <si>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</si>
  <si>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</si>
  <si>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</si>
  <si>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</si>
  <si>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</si>
  <si>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</si>
  <si>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</si>
  <si>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</si>
  <si>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</si>
  <si>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</si>
  <si>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</si>
  <si>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</si>
  <si>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</si>
  <si>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</si>
  <si>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</si>
  <si>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</si>
  <si>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</si>
  <si>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</si>
  <si>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</si>
  <si>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</si>
  <si>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</si>
  <si>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</si>
  <si>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</si>
  <si>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</si>
  <si>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</si>
  <si>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</si>
  <si>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</si>
  <si>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</si>
  <si>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</si>
  <si>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</si>
  <si>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</si>
  <si>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</si>
  <si>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</si>
  <si>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</si>
  <si>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</si>
  <si>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</si>
  <si>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</si>
  <si>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</si>
  <si>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</si>
  <si>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</si>
  <si>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</si>
  <si>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</si>
  <si>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</si>
  <si>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</si>
  <si>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</si>
  <si>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</si>
  <si>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</si>
  <si>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</si>
  <si>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</si>
  <si>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</si>
  <si>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</si>
  <si>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</si>
  <si>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</si>
  <si>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</si>
  <si>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</si>
  <si>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</si>
  <si>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</si>
  <si>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</si>
  <si>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</si>
  <si>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</si>
  <si>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</si>
  <si>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</si>
  <si>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</si>
  <si>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</si>
  <si>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</si>
  <si>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</si>
  <si>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</si>
  <si>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</si>
  <si>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</si>
  <si>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</si>
  <si>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</si>
  <si>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</si>
  <si>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</si>
  <si>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</si>
  <si>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</si>
  <si>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</si>
  <si>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</si>
  <si>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</si>
  <si>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</si>
  <si>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</si>
  <si>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</si>
  <si>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</si>
  <si>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</si>
  <si>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</si>
  <si>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</si>
  <si>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</si>
  <si>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</si>
  <si>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</si>
  <si>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</si>
  <si>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</si>
  <si>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</si>
  <si>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</si>
  <si>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</si>
  <si>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</si>
  <si>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</si>
  <si>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</si>
  <si>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</si>
  <si>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</si>
  <si>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</si>
  <si>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</si>
  <si>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</si>
  <si>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</si>
  <si>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</si>
  <si>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</si>
  <si>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</si>
  <si>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</si>
  <si>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</si>
  <si>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</si>
  <si>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</si>
  <si>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</si>
  <si>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</si>
  <si>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</si>
  <si>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</si>
  <si>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</si>
  <si>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</si>
  <si>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</si>
  <si>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</si>
  <si>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</si>
  <si>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</si>
  <si>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</si>
  <si>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</si>
  <si>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</si>
  <si>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</si>
  <si>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</si>
  <si>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</si>
  <si>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</si>
  <si>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</si>
  <si>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</si>
  <si>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</si>
  <si>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</si>
  <si>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</si>
  <si>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</si>
  <si>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</si>
  <si>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</si>
  <si>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</si>
  <si>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</si>
  <si>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</si>
  <si>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</si>
  <si>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</si>
  <si>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</si>
  <si>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</si>
  <si>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</si>
  <si>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</si>
  <si>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</si>
  <si>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</si>
  <si>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</si>
  <si>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</si>
  <si>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</si>
  <si>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</si>
  <si>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</si>
  <si>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</si>
  <si>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</si>
  <si>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</si>
  <si>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</si>
  <si>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</si>
  <si>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</si>
  <si>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</si>
  <si>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</si>
  <si>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</si>
  <si>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</si>
  <si>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</si>
  <si>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</si>
  <si>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</si>
  <si>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</si>
  <si>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</si>
  <si>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경기 안산</t>
    <phoneticPr fontId="1" type="noConversion"/>
  </si>
  <si>
    <t>서울 용산</t>
    <phoneticPr fontId="1" type="noConversion"/>
  </si>
  <si>
    <t>서울 마포</t>
    <phoneticPr fontId="1" type="noConversion"/>
  </si>
  <si>
    <t>성별</t>
    <phoneticPr fontId="1" type="noConversion"/>
  </si>
  <si>
    <t>남</t>
    <phoneticPr fontId="1" type="noConversion"/>
  </si>
  <si>
    <t>$C$19</t>
  </si>
  <si>
    <t>공제율인상</t>
  </si>
  <si>
    <t>만든 사람 User 날짜 2025-04-19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</si>
  <si>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</si>
  <si>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</si>
  <si>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</si>
  <si>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</si>
  <si>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</si>
  <si>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</si>
  <si>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</si>
  <si>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</si>
  <si>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</si>
  <si>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</si>
  <si>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</si>
  <si>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</si>
  <si>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</si>
  <si>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</si>
  <si>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</si>
  <si>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평균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</si>
</sst>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Lbls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42288"/>
        <c:axId val="405575424"/>
      </c:barChart>
      <c:catAx>
        <c:axId val="20164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5575424"/>
        <c:crossesAt val="10"/>
        <c:auto val="1"/>
        <c:lblAlgn val="ctr"/>
        <c:lblOffset val="100"/>
        <c:noMultiLvlLbl val="0"/>
      </c:catAx>
      <c:valAx>
        <c:axId val="40557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6422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빗면 1"/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10" sqref="F10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242</v>
      </c>
      <c r="B3" s="10" t="s">
        <v>243</v>
      </c>
      <c r="C3" s="10" t="s">
        <v>244</v>
      </c>
      <c r="D3" s="10" t="s">
        <v>245</v>
      </c>
      <c r="E3" s="10" t="s">
        <v>246</v>
      </c>
    </row>
    <row r="4" spans="1:5" x14ac:dyDescent="0.3">
      <c r="A4" s="10" t="s">
        <v>247</v>
      </c>
      <c r="B4" s="10" t="s">
        <v>253</v>
      </c>
      <c r="C4" s="10" t="s">
        <v>259</v>
      </c>
      <c r="D4" s="10" t="s">
        <v>265</v>
      </c>
      <c r="E4" s="10" t="s">
        <v>271</v>
      </c>
    </row>
    <row r="5" spans="1:5" x14ac:dyDescent="0.3">
      <c r="A5" s="10" t="s">
        <v>248</v>
      </c>
      <c r="B5" s="10" t="s">
        <v>254</v>
      </c>
      <c r="C5" s="10" t="s">
        <v>260</v>
      </c>
      <c r="D5" s="10" t="s">
        <v>266</v>
      </c>
      <c r="E5" s="10" t="s">
        <v>272</v>
      </c>
    </row>
    <row r="6" spans="1:5" x14ac:dyDescent="0.3">
      <c r="A6" s="10" t="s">
        <v>249</v>
      </c>
      <c r="B6" s="10" t="s">
        <v>255</v>
      </c>
      <c r="C6" s="10" t="s">
        <v>261</v>
      </c>
      <c r="D6" s="10" t="s">
        <v>267</v>
      </c>
      <c r="E6" s="10" t="s">
        <v>273</v>
      </c>
    </row>
    <row r="7" spans="1:5" x14ac:dyDescent="0.3">
      <c r="A7" s="10" t="s">
        <v>250</v>
      </c>
      <c r="B7" s="10" t="s">
        <v>256</v>
      </c>
      <c r="C7" s="10" t="s">
        <v>262</v>
      </c>
      <c r="D7" s="10" t="s">
        <v>268</v>
      </c>
      <c r="E7" s="10" t="s">
        <v>274</v>
      </c>
    </row>
    <row r="8" spans="1:5" x14ac:dyDescent="0.3">
      <c r="A8" s="10" t="s">
        <v>251</v>
      </c>
      <c r="B8" s="10" t="s">
        <v>257</v>
      </c>
      <c r="C8" s="10" t="s">
        <v>263</v>
      </c>
      <c r="D8" s="10" t="s">
        <v>269</v>
      </c>
      <c r="E8" s="10" t="s">
        <v>275</v>
      </c>
    </row>
    <row r="9" spans="1:5" x14ac:dyDescent="0.3">
      <c r="A9" s="10" t="s">
        <v>252</v>
      </c>
      <c r="B9" s="10" t="s">
        <v>258</v>
      </c>
      <c r="C9" s="10" t="s">
        <v>264</v>
      </c>
      <c r="D9" s="10" t="s">
        <v>270</v>
      </c>
      <c r="E9" s="10" t="s">
        <v>276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workbookViewId="0">
      <selection activeCell="E1" sqref="E1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94</v>
      </c>
      <c r="C1" s="18"/>
      <c r="D1" s="18"/>
      <c r="E1" s="18"/>
      <c r="F1" s="18"/>
      <c r="G1" s="18"/>
    </row>
    <row r="2" spans="2:7" ht="17.25" thickBot="1" x14ac:dyDescent="0.35">
      <c r="F2" s="10" t="s">
        <v>212</v>
      </c>
      <c r="G2" s="19">
        <v>45422</v>
      </c>
    </row>
    <row r="3" spans="2:7" x14ac:dyDescent="0.3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3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3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3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3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3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3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3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3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3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17" sqref="B17"/>
    </sheetView>
  </sheetViews>
  <sheetFormatPr defaultRowHeight="16.5" x14ac:dyDescent="0.3"/>
  <sheetData>
    <row r="1" spans="1:8" ht="20.25" x14ac:dyDescent="0.3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30" t="s">
        <v>277</v>
      </c>
      <c r="B16" s="30" t="s">
        <v>297</v>
      </c>
    </row>
    <row r="17" spans="1:8" x14ac:dyDescent="0.3">
      <c r="A17" s="30" t="s">
        <v>278</v>
      </c>
      <c r="B17" t="b">
        <f>C4&gt;=AVERAGE(C4:C13)</f>
        <v>0</v>
      </c>
    </row>
    <row r="20" spans="1:8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  <row r="21" spans="1:8" x14ac:dyDescent="0.3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3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3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3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C11" sqref="C11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3">
        <v>0.47500000000000003</v>
      </c>
      <c r="E3" s="5">
        <f>D3-C3</f>
        <v>5.3472222222222254E-2</v>
      </c>
      <c r="G3" s="4" t="s">
        <v>9</v>
      </c>
      <c r="H3" s="4" t="s">
        <v>10</v>
      </c>
      <c r="I3" s="4" t="str">
        <f>MID( J3, 1, SEARCH("@", J3, 2)-1 )</f>
        <v>hiji23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3">
        <v>0.51944444444444449</v>
      </c>
      <c r="E4" s="5">
        <f>MINUTE(D3)</f>
        <v>24</v>
      </c>
      <c r="G4" s="4" t="s">
        <v>12</v>
      </c>
      <c r="H4" s="4" t="s">
        <v>10</v>
      </c>
      <c r="I4" s="4" t="str">
        <f t="shared" ref="I4:I12" si="0">MID( J4, 1, SEARCH("@", J4, 2)-1 )</f>
        <v>now55</v>
      </c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3">
        <v>0.56666666666666665</v>
      </c>
      <c r="E5" s="5">
        <f t="shared" ref="E4:E12" si="1">MINUTE( D5-C5 )</f>
        <v>38</v>
      </c>
      <c r="G5" s="4" t="s">
        <v>14</v>
      </c>
      <c r="H5" s="4" t="s">
        <v>10</v>
      </c>
      <c r="I5" s="4" t="str">
        <f t="shared" si="0"/>
        <v>lsh457</v>
      </c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3">
        <v>0.53611111111111109</v>
      </c>
      <c r="E6" s="5">
        <f t="shared" si="1"/>
        <v>38</v>
      </c>
      <c r="G6" s="4" t="s">
        <v>16</v>
      </c>
      <c r="H6" s="4" t="s">
        <v>10</v>
      </c>
      <c r="I6" s="4" t="str">
        <f t="shared" si="0"/>
        <v>ten10</v>
      </c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3">
        <v>0.58194444444444449</v>
      </c>
      <c r="E7" s="5">
        <f t="shared" si="1"/>
        <v>32</v>
      </c>
      <c r="G7" s="4" t="s">
        <v>18</v>
      </c>
      <c r="H7" s="4" t="s">
        <v>10</v>
      </c>
      <c r="I7" s="4" t="str">
        <f t="shared" si="0"/>
        <v>evermk</v>
      </c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3">
        <v>0.59791666666666665</v>
      </c>
      <c r="E8" s="5">
        <f t="shared" si="1"/>
        <v>28</v>
      </c>
      <c r="G8" s="4" t="s">
        <v>20</v>
      </c>
      <c r="H8" s="4" t="s">
        <v>10</v>
      </c>
      <c r="I8" s="4" t="str">
        <f t="shared" si="0"/>
        <v>m2m</v>
      </c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3">
        <v>0.58680555555555558</v>
      </c>
      <c r="E9" s="5">
        <f t="shared" si="1"/>
        <v>1</v>
      </c>
      <c r="G9" s="4" t="s">
        <v>22</v>
      </c>
      <c r="H9" s="4" t="s">
        <v>23</v>
      </c>
      <c r="I9" s="4" t="str">
        <f t="shared" si="0"/>
        <v>last007</v>
      </c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3">
        <v>0.64374999999999993</v>
      </c>
      <c r="E10" s="5">
        <f t="shared" si="1"/>
        <v>6</v>
      </c>
      <c r="G10" s="4" t="s">
        <v>25</v>
      </c>
      <c r="H10" s="4" t="s">
        <v>23</v>
      </c>
      <c r="I10" s="4" t="str">
        <f t="shared" si="0"/>
        <v>gchoo</v>
      </c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3">
        <v>0.62708333333333333</v>
      </c>
      <c r="E11" s="5">
        <f t="shared" si="1"/>
        <v>14</v>
      </c>
      <c r="G11" s="4" t="s">
        <v>27</v>
      </c>
      <c r="H11" s="4" t="s">
        <v>23</v>
      </c>
      <c r="I11" s="4" t="str">
        <f t="shared" si="0"/>
        <v>alrud7</v>
      </c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3">
        <v>0.68472222222222223</v>
      </c>
      <c r="E12" s="5">
        <f t="shared" si="1"/>
        <v>33</v>
      </c>
      <c r="G12" s="4" t="s">
        <v>29</v>
      </c>
      <c r="H12" s="4" t="s">
        <v>23</v>
      </c>
      <c r="I12" s="4" t="str">
        <f t="shared" si="0"/>
        <v>kes20</v>
      </c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 OR( C16&lt;=SMALL(C16:C24, 3), D16&lt;=SMALL(D16:D24, 3) ), "진출", "" )</f>
        <v/>
      </c>
      <c r="G16" s="4" t="s">
        <v>36</v>
      </c>
      <c r="H16" s="4" t="s">
        <v>37</v>
      </c>
      <c r="I16" s="4" t="s">
        <v>38</v>
      </c>
      <c r="J16" s="4" t="str">
        <f>UPPER(H16) &amp; "(" &amp; PROPER(I16) &amp; 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 OR( C17&lt;=SMALL(C17:C25, 3), D17&lt;=SMALL(D17:D25, 3) ), "진출", "" 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 &amp; "(" &amp; PROPER(I17) &amp; 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>진출</v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>진출</v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 * D28 * IFERROR( HLOOKUP( B28, $B$39:$D$40, 2, FALSE), 0% 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 * D29 * IFERROR( HLOOKUP( B29, $B$39:$D$40, 2, FALSE), 0% 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4" max="6" width="11.875" bestFit="1" customWidth="1" outlineLevel="1"/>
  </cols>
  <sheetData>
    <row r="1" spans="2:6" ht="17.25" thickBot="1" x14ac:dyDescent="0.35"/>
    <row r="2" spans="2:6" x14ac:dyDescent="0.3">
      <c r="B2" s="35" t="s">
        <v>283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285</v>
      </c>
      <c r="E3" s="43" t="s">
        <v>280</v>
      </c>
      <c r="F3" s="43" t="s">
        <v>282</v>
      </c>
    </row>
    <row r="4" spans="2:6" ht="40.5" hidden="1" outlineLevel="1" x14ac:dyDescent="0.3">
      <c r="B4" s="38"/>
      <c r="C4" s="38"/>
      <c r="D4" s="31"/>
      <c r="E4" s="45" t="s">
        <v>281</v>
      </c>
      <c r="F4" s="45" t="s">
        <v>281</v>
      </c>
    </row>
    <row r="5" spans="2:6" x14ac:dyDescent="0.3">
      <c r="B5" s="39" t="s">
        <v>284</v>
      </c>
      <c r="C5" s="40"/>
      <c r="D5" s="37"/>
      <c r="E5" s="37"/>
      <c r="F5" s="37"/>
    </row>
    <row r="6" spans="2:6" outlineLevel="1" x14ac:dyDescent="0.3">
      <c r="B6" s="38"/>
      <c r="C6" s="38" t="s">
        <v>151</v>
      </c>
      <c r="D6" s="32">
        <v>4.4999999999999998E-2</v>
      </c>
      <c r="E6" s="44">
        <v>5</v>
      </c>
      <c r="F6" s="44">
        <v>4</v>
      </c>
    </row>
    <row r="7" spans="2:6" outlineLevel="1" x14ac:dyDescent="0.3">
      <c r="B7" s="38"/>
      <c r="C7" s="38" t="s">
        <v>152</v>
      </c>
      <c r="D7" s="32">
        <v>0.03</v>
      </c>
      <c r="E7" s="44">
        <v>3.5</v>
      </c>
      <c r="F7" s="44">
        <v>2.5</v>
      </c>
    </row>
    <row r="8" spans="2:6" outlineLevel="1" x14ac:dyDescent="0.3">
      <c r="B8" s="38"/>
      <c r="C8" s="38" t="s">
        <v>153</v>
      </c>
      <c r="D8" s="32">
        <v>5.0000000000000001E-3</v>
      </c>
      <c r="E8" s="44">
        <v>0.8</v>
      </c>
      <c r="F8" s="44">
        <v>0.2</v>
      </c>
    </row>
    <row r="9" spans="2:6" x14ac:dyDescent="0.3">
      <c r="B9" s="39" t="s">
        <v>286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279</v>
      </c>
      <c r="D10" s="33">
        <v>2741190</v>
      </c>
      <c r="E10" s="33">
        <v>-24918810</v>
      </c>
      <c r="F10" s="33">
        <v>-17118810</v>
      </c>
    </row>
    <row r="11" spans="2:6" x14ac:dyDescent="0.3">
      <c r="B11" t="s">
        <v>287</v>
      </c>
    </row>
    <row r="12" spans="2:6" x14ac:dyDescent="0.3">
      <c r="B12" t="s">
        <v>288</v>
      </c>
    </row>
    <row r="13" spans="2:6" x14ac:dyDescent="0.3">
      <c r="B13" t="s">
        <v>289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138</v>
      </c>
      <c r="C1" s="15"/>
    </row>
    <row r="3" spans="2:6" x14ac:dyDescent="0.3">
      <c r="B3" s="16" t="s">
        <v>139</v>
      </c>
      <c r="C3" s="17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6" t="s">
        <v>148</v>
      </c>
      <c r="C12" s="17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1" sqref="C19">
    <scenario name="공제율인상" locked="1" count="3" user="User" comment="만든 사람 User 날짜 2025-04-19">
      <inputCells r="F3" val="5" numFmtId="177"/>
      <inputCells r="F4" val="3.5" numFmtId="177"/>
      <inputCells r="F5" val="0.8" numFmtId="177"/>
    </scenario>
    <scenario name="공제율인하" locked="1" count="3" user="User" comment="만든 사람 User 날짜 2025-04-19">
      <inputCells r="F3" val="4" numFmtId="177"/>
      <inputCells r="F4" val="2.5" numFmtId="177"/>
      <inputCells r="F5" val="0.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0" workbookViewId="0">
      <selection activeCell="E10" sqref="E10"/>
    </sheetView>
  </sheetViews>
  <sheetFormatPr defaultRowHeight="16.5" outlineLevelRow="3" x14ac:dyDescent="0.3"/>
  <sheetData>
    <row r="1" spans="1:7" ht="20.25" x14ac:dyDescent="0.3">
      <c r="A1" s="15" t="s">
        <v>158</v>
      </c>
      <c r="B1" s="15"/>
      <c r="C1" s="15"/>
      <c r="D1" s="15"/>
      <c r="E1" s="15"/>
      <c r="F1" s="15"/>
      <c r="G1" s="15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293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294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295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290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293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294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295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291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296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292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ref="A4:G21">
    <sortCondition ref="B4:B21"/>
    <sortCondition ref="D4:D2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F14" sqref="F14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189</v>
      </c>
      <c r="B1" s="15"/>
      <c r="C1" s="15"/>
      <c r="D1" s="15"/>
      <c r="E1" s="15"/>
      <c r="F1" s="15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32" sqref="D32"/>
    </sheetView>
  </sheetViews>
  <sheetFormatPr defaultRowHeight="16.5" x14ac:dyDescent="0.3"/>
  <sheetData>
    <row r="1" spans="1:5" ht="20.25" x14ac:dyDescent="0.3">
      <c r="A1" s="15" t="s">
        <v>203</v>
      </c>
      <c r="B1" s="15"/>
      <c r="C1" s="15"/>
      <c r="D1" s="15"/>
      <c r="E1" s="15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2025-04-19T11:32:55Z</dcterms:modified>
</cp:coreProperties>
</file>