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dal\Desktop\길벗컴활2급기출\02 최신기출유형\"/>
    </mc:Choice>
  </mc:AlternateContent>
  <xr:revisionPtr revIDLastSave="0" documentId="13_ncr:1_{AAAB8FAD-7FFD-439F-A9F3-76634E881DFC}" xr6:coauthVersionLast="47" xr6:coauthVersionMax="47" xr10:uidLastSave="{00000000-0000-0000-0000-000000000000}"/>
  <bookViews>
    <workbookView xWindow="-120" yWindow="-120" windowWidth="29040" windowHeight="15840" tabRatio="721" activeTab="7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12" i="4"/>
  <c r="E3" i="4"/>
  <c r="E29" i="4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E17" i="4"/>
  <c r="E18" i="4"/>
  <c r="E19" i="4"/>
  <c r="E20" i="4"/>
  <c r="E21" i="4"/>
  <c r="E22" i="4"/>
  <c r="E23" i="4"/>
  <c r="E24" i="4"/>
  <c r="E16" i="4"/>
  <c r="I4" i="4"/>
  <c r="I5" i="4"/>
  <c r="I6" i="4"/>
  <c r="I7" i="4"/>
  <c r="I8" i="4"/>
  <c r="I9" i="4"/>
  <c r="I10" i="4"/>
  <c r="I11" i="4"/>
  <c r="I12" i="4"/>
  <c r="I3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G21" i="6"/>
  <c r="G29" i="6" s="1"/>
  <c r="F21" i="6"/>
  <c r="E21" i="6"/>
  <c r="E29" i="6" s="1"/>
  <c r="G16" i="6"/>
  <c r="F16" i="6"/>
  <c r="E16" i="6"/>
  <c r="G12" i="6"/>
  <c r="F12" i="6"/>
  <c r="E12" i="6"/>
  <c r="G6" i="6"/>
  <c r="F6" i="6"/>
  <c r="F17" i="6" s="1"/>
  <c r="F31" i="6" s="1"/>
  <c r="E6" i="6"/>
  <c r="F29" i="6"/>
  <c r="B17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E17" i="6" l="1"/>
  <c r="E31" i="6" s="1"/>
  <c r="F30" i="6"/>
  <c r="G17" i="6"/>
  <c r="G31" i="6" s="1"/>
  <c r="C18" i="5"/>
  <c r="C19" i="5" s="1"/>
  <c r="E30" i="6" l="1"/>
  <c r="G30" i="6"/>
</calcChain>
</file>

<file path=xl/sharedStrings.xml><?xml version="1.0" encoding="utf-8"?>
<sst xmlns="http://schemas.openxmlformats.org/spreadsheetml/2006/main" count="446" uniqueCount="298">
  <si>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</si>
  <si>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</si>
  <si>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</si>
  <si>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</si>
  <si>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</si>
  <si>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</si>
  <si>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</si>
  <si>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</si>
  <si>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</si>
  <si>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</si>
  <si>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</si>
  <si>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</si>
  <si>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</si>
  <si>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</si>
  <si>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</si>
  <si>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</si>
  <si>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</si>
  <si>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</si>
  <si>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</si>
  <si>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</si>
  <si>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</si>
  <si>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</si>
  <si>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</si>
  <si>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</si>
  <si>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</si>
  <si>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</si>
  <si>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</si>
  <si>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</si>
  <si>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</si>
  <si>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</si>
  <si>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</si>
  <si>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[표3]</t>
  </si>
  <si>
    <t>영어 능력 시험</t>
  </si>
  <si>
    <t>[표4]</t>
  </si>
  <si>
    <t>세계여행 정보</t>
  </si>
  <si>
    <t>번호</t>
  </si>
  <si>
    <t>독해</t>
  </si>
  <si>
    <t>회화</t>
  </si>
  <si>
    <t>결과</t>
  </si>
  <si>
    <t>국가</t>
  </si>
  <si>
    <t>수도</t>
  </si>
  <si>
    <t>국가/수도</t>
  </si>
  <si>
    <t>이방주</t>
  </si>
  <si>
    <t>아시아</t>
  </si>
  <si>
    <t>korea</t>
  </si>
  <si>
    <t>seoul</t>
  </si>
  <si>
    <t>황영희</t>
  </si>
  <si>
    <t>유럽</t>
  </si>
  <si>
    <t>frace</t>
  </si>
  <si>
    <t>paris</t>
  </si>
  <si>
    <t>손기중</t>
  </si>
  <si>
    <t>아메리카</t>
  </si>
  <si>
    <t>brasil</t>
  </si>
  <si>
    <t>brasilia</t>
  </si>
  <si>
    <t>김보라</t>
  </si>
  <si>
    <t>japan</t>
  </si>
  <si>
    <t>tokyo</t>
  </si>
  <si>
    <t>엄이봉</t>
  </si>
  <si>
    <t>canada</t>
  </si>
  <si>
    <t>ottawa</t>
  </si>
  <si>
    <t>김경삼</t>
  </si>
  <si>
    <t>아프리카</t>
  </si>
  <si>
    <t>morocco</t>
  </si>
  <si>
    <t>rabat</t>
  </si>
  <si>
    <t>한우경</t>
  </si>
  <si>
    <t>china</t>
  </si>
  <si>
    <t>beijing</t>
  </si>
  <si>
    <t>김상희</t>
  </si>
  <si>
    <t>spain</t>
  </si>
  <si>
    <t>madrid</t>
  </si>
  <si>
    <t>임선빈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</si>
  <si>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</si>
  <si>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</si>
  <si>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</si>
  <si>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</si>
  <si>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</si>
  <si>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</si>
  <si>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</si>
  <si>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</si>
  <si>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</si>
  <si>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</si>
  <si>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</si>
  <si>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</si>
  <si>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</si>
  <si>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</si>
  <si>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</si>
  <si>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</si>
  <si>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</si>
  <si>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</si>
  <si>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</si>
  <si>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</si>
  <si>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</si>
  <si>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</si>
  <si>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</si>
  <si>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</si>
  <si>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</si>
  <si>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</si>
  <si>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</si>
  <si>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</si>
  <si>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</si>
  <si>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</si>
  <si>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</si>
  <si>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</si>
  <si>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</si>
  <si>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</si>
  <si>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</si>
  <si>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</si>
  <si>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</si>
  <si>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</si>
  <si>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</si>
  <si>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</si>
  <si>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</si>
  <si>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</si>
  <si>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</si>
  <si>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</si>
  <si>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</si>
  <si>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</si>
  <si>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</si>
  <si>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</si>
  <si>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</si>
  <si>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</si>
  <si>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</si>
  <si>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</si>
  <si>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</si>
  <si>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</si>
  <si>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</si>
  <si>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</si>
  <si>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</si>
  <si>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</si>
  <si>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</si>
  <si>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</si>
  <si>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</si>
  <si>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</si>
  <si>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</si>
  <si>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</si>
  <si>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</si>
  <si>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</si>
  <si>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</si>
  <si>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</si>
  <si>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</si>
  <si>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</si>
  <si>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</si>
  <si>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</si>
  <si>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</si>
  <si>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</si>
  <si>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</si>
  <si>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</si>
  <si>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</si>
  <si>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</si>
  <si>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</si>
  <si>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</si>
  <si>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</si>
  <si>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</si>
  <si>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</si>
  <si>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</si>
  <si>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</si>
  <si>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</si>
  <si>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</si>
  <si>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</si>
  <si>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</si>
  <si>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</si>
  <si>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</si>
  <si>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</si>
  <si>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</si>
  <si>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</si>
  <si>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</si>
  <si>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</si>
  <si>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</si>
  <si>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</si>
  <si>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</si>
  <si>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</si>
  <si>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</si>
  <si>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</si>
  <si>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</si>
  <si>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</si>
  <si>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</si>
  <si>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</si>
  <si>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</si>
  <si>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</si>
  <si>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</si>
  <si>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</si>
  <si>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</si>
  <si>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</si>
  <si>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</si>
  <si>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</si>
  <si>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</si>
  <si>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</si>
  <si>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</si>
  <si>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</si>
  <si>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</si>
  <si>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</si>
  <si>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</si>
  <si>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</si>
  <si>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</si>
  <si>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</si>
  <si>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</si>
  <si>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</si>
  <si>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</si>
  <si>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</si>
  <si>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</si>
  <si>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</si>
  <si>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</si>
  <si>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</si>
  <si>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</si>
  <si>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</si>
  <si>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</si>
  <si>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</si>
  <si>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</si>
  <si>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</si>
  <si>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</si>
  <si>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</si>
  <si>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</si>
  <si>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</si>
  <si>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</si>
  <si>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</si>
  <si>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</si>
  <si>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</si>
  <si>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</si>
  <si>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</si>
  <si>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</si>
  <si>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</si>
  <si>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</si>
  <si>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</si>
  <si>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</si>
  <si>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</si>
  <si>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</si>
  <si>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</si>
  <si>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</si>
  <si>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</si>
  <si>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</si>
  <si>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</si>
  <si>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</si>
  <si>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</si>
  <si>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</si>
  <si>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</si>
  <si>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</si>
  <si>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</si>
  <si>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</si>
  <si>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</si>
  <si>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</si>
  <si>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</si>
  <si>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거래처명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</si>
  <si>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</si>
  <si>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</si>
  <si>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</si>
  <si>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Global유통시스템</t>
    <phoneticPr fontId="1" type="noConversion"/>
  </si>
  <si>
    <t>삼신회계사무소</t>
    <phoneticPr fontId="1" type="noConversion"/>
  </si>
  <si>
    <t>로미Electronic</t>
    <phoneticPr fontId="1" type="noConversion"/>
  </si>
  <si>
    <t>대표자명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</si>
  <si>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</si>
  <si>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</si>
  <si>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</si>
  <si>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</si>
  <si>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</si>
  <si>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</si>
  <si>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업태명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</si>
  <si>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</si>
  <si>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</si>
  <si>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</si>
  <si>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</si>
  <si>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</si>
  <si>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</si>
  <si>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연락처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</si>
  <si>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</si>
  <si>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</si>
  <si>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</si>
  <si>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</si>
  <si>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</si>
  <si>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</si>
  <si>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</si>
  <si>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</si>
  <si>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</si>
  <si>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</si>
  <si>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</si>
  <si>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성별</t>
    <phoneticPr fontId="1" type="noConversion"/>
  </si>
  <si>
    <t>남</t>
    <phoneticPr fontId="1" type="noConversion"/>
  </si>
  <si>
    <t>키</t>
    <phoneticPr fontId="1" type="noConversion"/>
  </si>
  <si>
    <t>평균키</t>
    <phoneticPr fontId="1" type="noConversion"/>
  </si>
  <si>
    <t>성명</t>
    <phoneticPr fontId="1" type="noConversion"/>
  </si>
  <si>
    <t>몸무게</t>
    <phoneticPr fontId="1" type="noConversion"/>
  </si>
  <si>
    <t>혈액형</t>
    <phoneticPr fontId="1" type="noConversion"/>
  </si>
  <si>
    <t>공제율인상</t>
  </si>
  <si>
    <t>만든 사람 공호연 날짜 2025-02-19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</si>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</sst>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78" formatCode="&quot;₩&quot;#,##0_);[Red]\(&quot;₩&quot;#,##0\)"/>
    <numFmt numFmtId="179" formatCode="&quot;*&quot;0&quot;시간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79" fontId="0" fillId="0" borderId="1" xfId="0" applyNumberFormat="1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178" fontId="0" fillId="0" borderId="8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8" fontId="0" fillId="0" borderId="11" xfId="0" applyNumberFormat="1" applyBorder="1">
      <alignment vertical="center"/>
    </xf>
    <xf numFmtId="177" fontId="0" fillId="0" borderId="0" xfId="0" applyNumberFormat="1">
      <alignment vertical="center"/>
    </xf>
    <xf numFmtId="41" fontId="0" fillId="0" borderId="13" xfId="0" applyNumberFormat="1" applyBorder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Border="1">
      <alignment vertical="center"/>
    </xf>
    <xf numFmtId="0" fontId="12" fillId="5" borderId="0" xfId="0" applyFont="1" applyFill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</cellXfs>
  <cellStyles count="4">
    <cellStyle name="강조색1" xfId="2" builtinId="29"/>
    <cellStyle name="백분율" xfId="3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C71-4997-AB71-AA21F0FD2645}"/>
              </c:ext>
            </c:extLst>
          </c:dPt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71-4997-AB71-AA21F0FD26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max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22C981A4-390C-3B2B-8572-0EB7A4822114}"/>
            </a:ext>
          </a:extLst>
        </xdr:cNvPr>
        <xdr:cNvSpPr/>
      </xdr:nvSpPr>
      <xdr:spPr>
        <a:xfrm>
          <a:off x="3019425" y="2771775"/>
          <a:ext cx="80962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E14" sqref="E14"/>
    </sheetView>
  </sheetViews>
  <sheetFormatPr defaultRowHeight="16.5" x14ac:dyDescent="0.3"/>
  <cols>
    <col min="1" max="1" width="15.875" bestFit="1" customWidth="1"/>
    <col min="3" max="3" width="11" bestFit="1" customWidth="1"/>
    <col min="4" max="4" width="13.875" bestFit="1" customWidth="1"/>
    <col min="5" max="5" width="9.625" bestFit="1" customWidth="1"/>
  </cols>
  <sheetData>
    <row r="1" spans="1:5" x14ac:dyDescent="0.3">
      <c r="A1" t="s">
        <v>1</v>
      </c>
    </row>
    <row r="3" spans="1:5" x14ac:dyDescent="0.3">
      <c r="A3" s="10" t="s">
        <v>241</v>
      </c>
      <c r="B3" s="10" t="s">
        <v>248</v>
      </c>
      <c r="C3" s="10" t="s">
        <v>255</v>
      </c>
      <c r="D3" s="10" t="s">
        <v>262</v>
      </c>
      <c r="E3" s="10" t="s">
        <v>269</v>
      </c>
    </row>
    <row r="4" spans="1:5" x14ac:dyDescent="0.3">
      <c r="A4" s="10" t="s">
        <v>242</v>
      </c>
      <c r="B4" s="10" t="s">
        <v>249</v>
      </c>
      <c r="C4" s="10" t="s">
        <v>256</v>
      </c>
      <c r="D4" s="10" t="s">
        <v>263</v>
      </c>
      <c r="E4" s="10" t="s">
        <v>270</v>
      </c>
    </row>
    <row r="5" spans="1:5" x14ac:dyDescent="0.3">
      <c r="A5" s="10" t="s">
        <v>243</v>
      </c>
      <c r="B5" s="10" t="s">
        <v>250</v>
      </c>
      <c r="C5" s="10" t="s">
        <v>257</v>
      </c>
      <c r="D5" s="10" t="s">
        <v>264</v>
      </c>
      <c r="E5" s="10" t="s">
        <v>271</v>
      </c>
    </row>
    <row r="6" spans="1:5" x14ac:dyDescent="0.3">
      <c r="A6" s="10" t="s">
        <v>244</v>
      </c>
      <c r="B6" s="10" t="s">
        <v>251</v>
      </c>
      <c r="C6" s="10" t="s">
        <v>258</v>
      </c>
      <c r="D6" s="10" t="s">
        <v>265</v>
      </c>
      <c r="E6" s="10" t="s">
        <v>272</v>
      </c>
    </row>
    <row r="7" spans="1:5" x14ac:dyDescent="0.3">
      <c r="A7" s="10" t="s">
        <v>245</v>
      </c>
      <c r="B7" s="10" t="s">
        <v>252</v>
      </c>
      <c r="C7" s="10" t="s">
        <v>259</v>
      </c>
      <c r="D7" s="10" t="s">
        <v>266</v>
      </c>
      <c r="E7" s="10" t="s">
        <v>270</v>
      </c>
    </row>
    <row r="8" spans="1:5" x14ac:dyDescent="0.3">
      <c r="A8" s="10" t="s">
        <v>246</v>
      </c>
      <c r="B8" s="10" t="s">
        <v>253</v>
      </c>
      <c r="C8" s="10" t="s">
        <v>260</v>
      </c>
      <c r="D8" s="10" t="s">
        <v>267</v>
      </c>
      <c r="E8" s="10" t="s">
        <v>273</v>
      </c>
    </row>
    <row r="9" spans="1:5" x14ac:dyDescent="0.3">
      <c r="A9" s="10" t="s">
        <v>247</v>
      </c>
      <c r="B9" s="10" t="s">
        <v>254</v>
      </c>
      <c r="C9" s="10" t="s">
        <v>261</v>
      </c>
      <c r="D9" s="10" t="s">
        <v>268</v>
      </c>
      <c r="E9" s="10" t="s">
        <v>271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B3" sqref="B3:G13"/>
    </sheetView>
  </sheetViews>
  <sheetFormatPr defaultRowHeight="16.5" x14ac:dyDescent="0.3"/>
  <cols>
    <col min="1" max="1" width="2.625" customWidth="1"/>
    <col min="2" max="2" width="11" bestFit="1" customWidth="1"/>
    <col min="5" max="5" width="12.625" bestFit="1" customWidth="1"/>
    <col min="7" max="7" width="11.125" bestFit="1" customWidth="1"/>
  </cols>
  <sheetData>
    <row r="1" spans="2:7" ht="22.5" x14ac:dyDescent="0.3">
      <c r="B1" s="14" t="s">
        <v>109</v>
      </c>
      <c r="C1" s="14"/>
      <c r="D1" s="14"/>
      <c r="E1" s="14"/>
      <c r="F1" s="14"/>
      <c r="G1" s="14"/>
    </row>
    <row r="2" spans="2:7" ht="17.25" thickBot="1" x14ac:dyDescent="0.35">
      <c r="F2" s="10" t="s">
        <v>227</v>
      </c>
      <c r="G2" s="15">
        <v>45056</v>
      </c>
    </row>
    <row r="3" spans="2:7" x14ac:dyDescent="0.3">
      <c r="B3" s="17" t="s">
        <v>90</v>
      </c>
      <c r="C3" s="18" t="s">
        <v>91</v>
      </c>
      <c r="D3" s="18" t="s">
        <v>92</v>
      </c>
      <c r="E3" s="18" t="s">
        <v>93</v>
      </c>
      <c r="F3" s="18" t="s">
        <v>94</v>
      </c>
      <c r="G3" s="19" t="s">
        <v>95</v>
      </c>
    </row>
    <row r="4" spans="2:7" x14ac:dyDescent="0.3">
      <c r="B4" s="40" t="s">
        <v>96</v>
      </c>
      <c r="C4" s="4" t="s">
        <v>110</v>
      </c>
      <c r="D4" s="4" t="s">
        <v>97</v>
      </c>
      <c r="E4" s="4" t="s">
        <v>98</v>
      </c>
      <c r="F4" s="16">
        <v>3</v>
      </c>
      <c r="G4" s="20">
        <v>200000</v>
      </c>
    </row>
    <row r="5" spans="2:7" x14ac:dyDescent="0.3">
      <c r="B5" s="40"/>
      <c r="C5" s="4" t="s">
        <v>116</v>
      </c>
      <c r="D5" s="4" t="s">
        <v>112</v>
      </c>
      <c r="E5" s="4" t="s">
        <v>117</v>
      </c>
      <c r="F5" s="16">
        <v>2</v>
      </c>
      <c r="G5" s="20">
        <v>170000</v>
      </c>
    </row>
    <row r="6" spans="2:7" x14ac:dyDescent="0.3">
      <c r="B6" s="40" t="s">
        <v>99</v>
      </c>
      <c r="C6" s="4" t="s">
        <v>110</v>
      </c>
      <c r="D6" s="4" t="s">
        <v>100</v>
      </c>
      <c r="E6" s="4" t="s">
        <v>101</v>
      </c>
      <c r="F6" s="16">
        <v>2</v>
      </c>
      <c r="G6" s="20">
        <v>100000</v>
      </c>
    </row>
    <row r="7" spans="2:7" x14ac:dyDescent="0.3">
      <c r="B7" s="40"/>
      <c r="C7" s="4" t="s">
        <v>116</v>
      </c>
      <c r="D7" s="4" t="s">
        <v>113</v>
      </c>
      <c r="E7" s="4" t="s">
        <v>118</v>
      </c>
      <c r="F7" s="16">
        <v>2</v>
      </c>
      <c r="G7" s="20">
        <v>120000</v>
      </c>
    </row>
    <row r="8" spans="2:7" x14ac:dyDescent="0.3">
      <c r="B8" s="40" t="s">
        <v>102</v>
      </c>
      <c r="C8" s="4" t="s">
        <v>110</v>
      </c>
      <c r="D8" s="4" t="s">
        <v>103</v>
      </c>
      <c r="E8" s="4" t="s">
        <v>119</v>
      </c>
      <c r="F8" s="16">
        <v>3</v>
      </c>
      <c r="G8" s="20">
        <v>240000</v>
      </c>
    </row>
    <row r="9" spans="2:7" x14ac:dyDescent="0.3">
      <c r="B9" s="40"/>
      <c r="C9" s="4" t="s">
        <v>116</v>
      </c>
      <c r="D9" s="4" t="s">
        <v>114</v>
      </c>
      <c r="E9" s="4" t="s">
        <v>120</v>
      </c>
      <c r="F9" s="16">
        <v>2</v>
      </c>
      <c r="G9" s="20">
        <v>200000</v>
      </c>
    </row>
    <row r="10" spans="2:7" x14ac:dyDescent="0.3">
      <c r="B10" s="40" t="s">
        <v>104</v>
      </c>
      <c r="C10" s="4" t="s">
        <v>110</v>
      </c>
      <c r="D10" s="4" t="s">
        <v>105</v>
      </c>
      <c r="E10" s="4" t="s">
        <v>101</v>
      </c>
      <c r="F10" s="16">
        <v>2</v>
      </c>
      <c r="G10" s="20">
        <v>120000</v>
      </c>
    </row>
    <row r="11" spans="2:7" x14ac:dyDescent="0.3">
      <c r="B11" s="40"/>
      <c r="C11" s="4" t="s">
        <v>116</v>
      </c>
      <c r="D11" s="4" t="s">
        <v>115</v>
      </c>
      <c r="E11" s="4" t="s">
        <v>118</v>
      </c>
      <c r="F11" s="16">
        <v>2</v>
      </c>
      <c r="G11" s="20">
        <v>150000</v>
      </c>
    </row>
    <row r="12" spans="2:7" x14ac:dyDescent="0.3">
      <c r="B12" s="40" t="s">
        <v>106</v>
      </c>
      <c r="C12" s="4" t="s">
        <v>110</v>
      </c>
      <c r="D12" s="4" t="s">
        <v>107</v>
      </c>
      <c r="E12" s="4" t="s">
        <v>108</v>
      </c>
      <c r="F12" s="16">
        <v>3</v>
      </c>
      <c r="G12" s="20">
        <v>160000</v>
      </c>
    </row>
    <row r="13" spans="2:7" ht="17.25" thickBot="1" x14ac:dyDescent="0.35">
      <c r="B13" s="41"/>
      <c r="C13" s="21" t="s">
        <v>116</v>
      </c>
      <c r="D13" s="21" t="s">
        <v>111</v>
      </c>
      <c r="E13" s="21" t="s">
        <v>118</v>
      </c>
      <c r="F13" s="22">
        <v>2</v>
      </c>
      <c r="G13" s="23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workbookViewId="0">
      <selection activeCell="B17" sqref="B17"/>
    </sheetView>
  </sheetViews>
  <sheetFormatPr defaultRowHeight="16.5" x14ac:dyDescent="0.3"/>
  <sheetData>
    <row r="1" spans="1:8" ht="20.25" x14ac:dyDescent="0.3">
      <c r="A1" s="42" t="s">
        <v>121</v>
      </c>
      <c r="B1" s="42"/>
      <c r="C1" s="42"/>
      <c r="D1" s="42"/>
      <c r="E1" s="42"/>
      <c r="F1" s="42"/>
      <c r="G1" s="42"/>
      <c r="H1" s="42"/>
    </row>
    <row r="3" spans="1:8" x14ac:dyDescent="0.3">
      <c r="A3" s="4" t="s">
        <v>5</v>
      </c>
      <c r="B3" s="4" t="s">
        <v>6</v>
      </c>
      <c r="C3" s="4" t="s">
        <v>122</v>
      </c>
      <c r="D3" s="4" t="s">
        <v>123</v>
      </c>
      <c r="E3" s="4" t="s">
        <v>124</v>
      </c>
      <c r="F3" s="4" t="s">
        <v>125</v>
      </c>
      <c r="G3" s="4" t="s">
        <v>126</v>
      </c>
      <c r="H3" s="4" t="s">
        <v>127</v>
      </c>
    </row>
    <row r="4" spans="1:8" x14ac:dyDescent="0.3">
      <c r="A4" s="4" t="s">
        <v>128</v>
      </c>
      <c r="B4" s="4" t="s">
        <v>23</v>
      </c>
      <c r="C4" s="4">
        <v>165</v>
      </c>
      <c r="D4" s="4">
        <v>50</v>
      </c>
      <c r="E4" s="4">
        <v>1.2</v>
      </c>
      <c r="F4" s="4" t="s">
        <v>129</v>
      </c>
      <c r="G4" s="4" t="s">
        <v>130</v>
      </c>
      <c r="H4" s="4" t="s">
        <v>131</v>
      </c>
    </row>
    <row r="5" spans="1:8" x14ac:dyDescent="0.3">
      <c r="A5" s="4" t="s">
        <v>132</v>
      </c>
      <c r="B5" s="4" t="s">
        <v>10</v>
      </c>
      <c r="C5" s="4">
        <v>177</v>
      </c>
      <c r="D5" s="4">
        <v>70</v>
      </c>
      <c r="E5" s="4">
        <v>0.4</v>
      </c>
      <c r="F5" s="4" t="s">
        <v>133</v>
      </c>
      <c r="G5" s="4" t="s">
        <v>130</v>
      </c>
      <c r="H5" s="4" t="s">
        <v>134</v>
      </c>
    </row>
    <row r="6" spans="1:8" x14ac:dyDescent="0.3">
      <c r="A6" s="4" t="s">
        <v>135</v>
      </c>
      <c r="B6" s="4" t="s">
        <v>23</v>
      </c>
      <c r="C6" s="4">
        <v>160</v>
      </c>
      <c r="D6" s="4">
        <v>51</v>
      </c>
      <c r="E6" s="4">
        <v>0.3</v>
      </c>
      <c r="F6" s="4" t="s">
        <v>136</v>
      </c>
      <c r="G6" s="4" t="s">
        <v>130</v>
      </c>
      <c r="H6" s="4" t="s">
        <v>137</v>
      </c>
    </row>
    <row r="7" spans="1:8" x14ac:dyDescent="0.3">
      <c r="A7" s="4" t="s">
        <v>138</v>
      </c>
      <c r="B7" s="4" t="s">
        <v>10</v>
      </c>
      <c r="C7" s="4">
        <v>185</v>
      </c>
      <c r="D7" s="4">
        <v>74</v>
      </c>
      <c r="E7" s="4">
        <v>1.5</v>
      </c>
      <c r="F7" s="4" t="s">
        <v>136</v>
      </c>
      <c r="G7" s="4" t="s">
        <v>130</v>
      </c>
      <c r="H7" s="4" t="s">
        <v>139</v>
      </c>
    </row>
    <row r="8" spans="1:8" x14ac:dyDescent="0.3">
      <c r="A8" s="4" t="s">
        <v>140</v>
      </c>
      <c r="B8" s="4" t="s">
        <v>23</v>
      </c>
      <c r="C8" s="4">
        <v>162</v>
      </c>
      <c r="D8" s="4">
        <v>49</v>
      </c>
      <c r="E8" s="4">
        <v>1.2</v>
      </c>
      <c r="F8" s="4" t="s">
        <v>129</v>
      </c>
      <c r="G8" s="4" t="s">
        <v>130</v>
      </c>
      <c r="H8" s="4" t="s">
        <v>141</v>
      </c>
    </row>
    <row r="9" spans="1:8" x14ac:dyDescent="0.3">
      <c r="A9" s="4" t="s">
        <v>142</v>
      </c>
      <c r="B9" s="4" t="s">
        <v>23</v>
      </c>
      <c r="C9" s="4">
        <v>168</v>
      </c>
      <c r="D9" s="4">
        <v>57</v>
      </c>
      <c r="E9" s="4">
        <v>0.7</v>
      </c>
      <c r="F9" s="4" t="s">
        <v>143</v>
      </c>
      <c r="G9" s="4" t="s">
        <v>130</v>
      </c>
      <c r="H9" s="4" t="s">
        <v>144</v>
      </c>
    </row>
    <row r="10" spans="1:8" x14ac:dyDescent="0.3">
      <c r="A10" s="4" t="s">
        <v>145</v>
      </c>
      <c r="B10" s="4" t="s">
        <v>10</v>
      </c>
      <c r="C10" s="4">
        <v>165</v>
      </c>
      <c r="D10" s="4">
        <v>69</v>
      </c>
      <c r="E10" s="4">
        <v>1.2</v>
      </c>
      <c r="F10" s="4" t="s">
        <v>129</v>
      </c>
      <c r="G10" s="4" t="s">
        <v>130</v>
      </c>
      <c r="H10" s="4" t="s">
        <v>146</v>
      </c>
    </row>
    <row r="11" spans="1:8" x14ac:dyDescent="0.3">
      <c r="A11" s="4" t="s">
        <v>147</v>
      </c>
      <c r="B11" s="4" t="s">
        <v>10</v>
      </c>
      <c r="C11" s="4">
        <v>175</v>
      </c>
      <c r="D11" s="4">
        <v>66</v>
      </c>
      <c r="E11" s="4">
        <v>0.1</v>
      </c>
      <c r="F11" s="4" t="s">
        <v>133</v>
      </c>
      <c r="G11" s="4" t="s">
        <v>130</v>
      </c>
      <c r="H11" s="4" t="s">
        <v>148</v>
      </c>
    </row>
    <row r="12" spans="1:8" x14ac:dyDescent="0.3">
      <c r="A12" s="4" t="s">
        <v>149</v>
      </c>
      <c r="B12" s="4" t="s">
        <v>23</v>
      </c>
      <c r="C12" s="4">
        <v>167</v>
      </c>
      <c r="D12" s="4">
        <v>60</v>
      </c>
      <c r="E12" s="4">
        <v>1.5</v>
      </c>
      <c r="F12" s="4" t="s">
        <v>143</v>
      </c>
      <c r="G12" s="4" t="s">
        <v>130</v>
      </c>
      <c r="H12" s="4" t="s">
        <v>150</v>
      </c>
    </row>
    <row r="13" spans="1:8" x14ac:dyDescent="0.3">
      <c r="A13" s="4" t="s">
        <v>151</v>
      </c>
      <c r="B13" s="4" t="s">
        <v>10</v>
      </c>
      <c r="C13" s="4">
        <v>183</v>
      </c>
      <c r="D13" s="4">
        <v>85</v>
      </c>
      <c r="E13" s="4">
        <v>0.4</v>
      </c>
      <c r="F13" s="4" t="s">
        <v>136</v>
      </c>
      <c r="G13" s="4" t="s">
        <v>130</v>
      </c>
      <c r="H13" s="4" t="s">
        <v>152</v>
      </c>
    </row>
    <row r="16" spans="1:8" x14ac:dyDescent="0.3">
      <c r="A16" s="10" t="s">
        <v>274</v>
      </c>
      <c r="B16" s="10" t="s">
        <v>277</v>
      </c>
    </row>
    <row r="17" spans="1:8" x14ac:dyDescent="0.3">
      <c r="A17" s="10" t="s">
        <v>275</v>
      </c>
      <c r="B17" t="b">
        <f>C4&gt;=AVERAGE(C4:C13)</f>
        <v>0</v>
      </c>
    </row>
    <row r="20" spans="1:8" x14ac:dyDescent="0.3">
      <c r="A20" s="10" t="s">
        <v>278</v>
      </c>
      <c r="B20" s="10" t="s">
        <v>274</v>
      </c>
      <c r="C20" s="10" t="s">
        <v>276</v>
      </c>
      <c r="D20" s="10" t="s">
        <v>279</v>
      </c>
      <c r="E20" s="10" t="s">
        <v>280</v>
      </c>
      <c r="F20" s="10"/>
      <c r="G20" s="10"/>
      <c r="H20" s="10"/>
    </row>
    <row r="21" spans="1:8" x14ac:dyDescent="0.3">
      <c r="A21" s="4" t="s">
        <v>132</v>
      </c>
      <c r="B21" s="4" t="s">
        <v>10</v>
      </c>
      <c r="C21" s="4">
        <v>177</v>
      </c>
      <c r="D21" s="4">
        <v>70</v>
      </c>
      <c r="E21" s="4" t="s">
        <v>133</v>
      </c>
    </row>
    <row r="22" spans="1:8" x14ac:dyDescent="0.3">
      <c r="A22" s="4" t="s">
        <v>138</v>
      </c>
      <c r="B22" s="4" t="s">
        <v>10</v>
      </c>
      <c r="C22" s="4">
        <v>185</v>
      </c>
      <c r="D22" s="4">
        <v>74</v>
      </c>
      <c r="E22" s="4" t="s">
        <v>136</v>
      </c>
    </row>
    <row r="23" spans="1:8" x14ac:dyDescent="0.3">
      <c r="A23" s="4" t="s">
        <v>147</v>
      </c>
      <c r="B23" s="4" t="s">
        <v>10</v>
      </c>
      <c r="C23" s="4">
        <v>175</v>
      </c>
      <c r="D23" s="4">
        <v>66</v>
      </c>
      <c r="E23" s="4" t="s">
        <v>133</v>
      </c>
    </row>
    <row r="24" spans="1:8" x14ac:dyDescent="0.3">
      <c r="A24" s="4" t="s">
        <v>151</v>
      </c>
      <c r="B24" s="4" t="s">
        <v>10</v>
      </c>
      <c r="C24" s="4">
        <v>183</v>
      </c>
      <c r="D24" s="4">
        <v>85</v>
      </c>
      <c r="E24" s="4" t="s">
        <v>136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opLeftCell="A7" workbookViewId="0">
      <selection activeCell="K9" sqref="K9"/>
    </sheetView>
  </sheetViews>
  <sheetFormatPr defaultRowHeight="16.5" x14ac:dyDescent="0.3"/>
  <cols>
    <col min="1" max="1" width="8.625" customWidth="1"/>
    <col min="3" max="4" width="8.625" customWidth="1"/>
    <col min="5" max="5" width="10.875" bestFit="1" customWidth="1"/>
    <col min="10" max="10" width="18.75" bestFit="1" customWidth="1"/>
  </cols>
  <sheetData>
    <row r="1" spans="1:10" x14ac:dyDescent="0.3">
      <c r="A1" s="1" t="s">
        <v>2</v>
      </c>
      <c r="B1" s="3" t="s">
        <v>228</v>
      </c>
      <c r="G1" s="2" t="s">
        <v>3</v>
      </c>
      <c r="H1" s="3" t="s">
        <v>4</v>
      </c>
    </row>
    <row r="2" spans="1:10" x14ac:dyDescent="0.3">
      <c r="A2" s="4" t="s">
        <v>229</v>
      </c>
      <c r="B2" s="4" t="s">
        <v>232</v>
      </c>
      <c r="C2" s="4" t="s">
        <v>230</v>
      </c>
      <c r="D2" s="4" t="s">
        <v>231</v>
      </c>
      <c r="E2" s="6" t="s">
        <v>237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3">
      <c r="A3" s="4">
        <v>4886</v>
      </c>
      <c r="B3" s="4" t="s">
        <v>233</v>
      </c>
      <c r="C3" s="5">
        <v>0.42152777777777778</v>
      </c>
      <c r="D3" s="13">
        <v>0.47500000000000003</v>
      </c>
      <c r="E3" s="5" t="str">
        <f>IF(MINUTE(D3-C3)&gt;30,HOUR(D3-C3)+1,HOUR(D3-C3))&amp;"시간"</f>
        <v>1시간</v>
      </c>
      <c r="G3" s="4" t="s">
        <v>9</v>
      </c>
      <c r="H3" s="4" t="s">
        <v>10</v>
      </c>
      <c r="I3" s="4" t="str">
        <f>MID(J3,1,SEARCH("@",J3,1)-1)</f>
        <v>hiji23</v>
      </c>
      <c r="J3" s="4" t="s">
        <v>11</v>
      </c>
    </row>
    <row r="4" spans="1:10" x14ac:dyDescent="0.3">
      <c r="A4" s="4">
        <v>7570</v>
      </c>
      <c r="B4" s="4" t="s">
        <v>234</v>
      </c>
      <c r="C4" s="5">
        <v>0.43958333333333338</v>
      </c>
      <c r="D4" s="13">
        <v>0.51944444444444449</v>
      </c>
      <c r="E4" s="5" t="str">
        <f t="shared" ref="E4:E12" si="0">IF(MINUTE(D4-C4)&gt;30,HOUR(D4-C4)+1,HOUR(D4-C4))&amp;"시간"</f>
        <v>2시간</v>
      </c>
      <c r="G4" s="4" t="s">
        <v>12</v>
      </c>
      <c r="H4" s="4" t="s">
        <v>10</v>
      </c>
      <c r="I4" s="4" t="str">
        <f t="shared" ref="I4:I12" si="1">MID(J4,1,SEARCH("@",J4,1)-1)</f>
        <v>now55</v>
      </c>
      <c r="J4" s="4" t="s">
        <v>13</v>
      </c>
    </row>
    <row r="5" spans="1:10" x14ac:dyDescent="0.3">
      <c r="A5" s="4">
        <v>5248</v>
      </c>
      <c r="B5" s="4" t="s">
        <v>235</v>
      </c>
      <c r="C5" s="5">
        <v>0.45694444444444443</v>
      </c>
      <c r="D5" s="13">
        <v>0.56666666666666665</v>
      </c>
      <c r="E5" s="5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3">
      <c r="A6" s="4">
        <v>6865</v>
      </c>
      <c r="B6" s="4" t="s">
        <v>236</v>
      </c>
      <c r="C6" s="5">
        <v>0.4680555555555555</v>
      </c>
      <c r="D6" s="13">
        <v>0.53611111111111109</v>
      </c>
      <c r="E6" s="5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3">
      <c r="A7" s="4">
        <v>4940</v>
      </c>
      <c r="B7" s="4" t="s">
        <v>233</v>
      </c>
      <c r="C7" s="5">
        <v>0.47638888888888892</v>
      </c>
      <c r="D7" s="13">
        <v>0.58194444444444449</v>
      </c>
      <c r="E7" s="5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3">
      <c r="A8" s="4">
        <v>7257</v>
      </c>
      <c r="B8" s="4" t="s">
        <v>236</v>
      </c>
      <c r="C8" s="5">
        <v>0.49513888888888885</v>
      </c>
      <c r="D8" s="13">
        <v>0.59791666666666665</v>
      </c>
      <c r="E8" s="5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3">
      <c r="A9" s="4">
        <v>1122</v>
      </c>
      <c r="B9" s="4" t="s">
        <v>234</v>
      </c>
      <c r="C9" s="5">
        <v>0.50277777777777777</v>
      </c>
      <c r="D9" s="13">
        <v>0.58680555555555558</v>
      </c>
      <c r="E9" s="5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3">
      <c r="A10" s="4">
        <v>5006</v>
      </c>
      <c r="B10" s="4" t="s">
        <v>234</v>
      </c>
      <c r="C10" s="5">
        <v>0.51458333333333328</v>
      </c>
      <c r="D10" s="13">
        <v>0.64374999999999993</v>
      </c>
      <c r="E10" s="5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3">
      <c r="A11" s="4">
        <v>2394</v>
      </c>
      <c r="B11" s="4" t="s">
        <v>235</v>
      </c>
      <c r="C11" s="5">
        <v>0.53402777777777777</v>
      </c>
      <c r="D11" s="13">
        <v>0.62708333333333333</v>
      </c>
      <c r="E11" s="5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3">
      <c r="A12" s="4">
        <v>8465</v>
      </c>
      <c r="B12" s="4" t="s">
        <v>233</v>
      </c>
      <c r="C12" s="5">
        <v>0.53680555555555554</v>
      </c>
      <c r="D12" s="13">
        <v>0.68472222222222223</v>
      </c>
      <c r="E12" s="5" t="str">
        <f t="shared" si="0"/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3">
      <c r="A14" s="2" t="s">
        <v>31</v>
      </c>
      <c r="B14" s="3" t="s">
        <v>32</v>
      </c>
      <c r="G14" s="2" t="s">
        <v>33</v>
      </c>
      <c r="H14" s="3" t="s">
        <v>34</v>
      </c>
    </row>
    <row r="15" spans="1:10" x14ac:dyDescent="0.3">
      <c r="A15" s="4" t="s">
        <v>35</v>
      </c>
      <c r="B15" s="4" t="s">
        <v>5</v>
      </c>
      <c r="C15" s="4" t="s">
        <v>36</v>
      </c>
      <c r="D15" s="4" t="s">
        <v>37</v>
      </c>
      <c r="E15" s="6" t="s">
        <v>38</v>
      </c>
      <c r="G15" s="4" t="s">
        <v>0</v>
      </c>
      <c r="H15" s="4" t="s">
        <v>39</v>
      </c>
      <c r="I15" s="4" t="s">
        <v>40</v>
      </c>
      <c r="J15" s="6" t="s">
        <v>41</v>
      </c>
    </row>
    <row r="16" spans="1:10" x14ac:dyDescent="0.3">
      <c r="A16" s="4">
        <v>1</v>
      </c>
      <c r="B16" s="4" t="s">
        <v>42</v>
      </c>
      <c r="C16" s="4">
        <v>45</v>
      </c>
      <c r="D16" s="4">
        <v>48</v>
      </c>
      <c r="E16" s="4" t="str">
        <f>IF(OR(_xlfn.RANK.EQ(C16,$C$16:$C$24,0)&lt;=3,_xlfn.RANK.EQ(D16,$D$16:$D$24,0)&lt;=3),"통과","")</f>
        <v>통과</v>
      </c>
      <c r="G16" s="4" t="s">
        <v>43</v>
      </c>
      <c r="H16" s="4" t="s">
        <v>44</v>
      </c>
      <c r="I16" s="4" t="s">
        <v>45</v>
      </c>
      <c r="J16" s="4" t="str">
        <f>UPPER(H16)&amp;"("&amp;PROPER(I16)&amp;")"</f>
        <v>KOREA(Seoul)</v>
      </c>
    </row>
    <row r="17" spans="1:10" x14ac:dyDescent="0.3">
      <c r="A17" s="4">
        <v>2</v>
      </c>
      <c r="B17" s="4" t="s">
        <v>46</v>
      </c>
      <c r="C17" s="4">
        <v>40</v>
      </c>
      <c r="D17" s="4">
        <v>41</v>
      </c>
      <c r="E17" s="4" t="str">
        <f t="shared" ref="E17:E24" si="2">IF(OR(_xlfn.RANK.EQ(C17,$C$16:$C$24,0)&lt;=3,_xlfn.RANK.EQ(D17,$D$16:$D$24,0)&lt;=3),"통과","")</f>
        <v/>
      </c>
      <c r="G17" s="4" t="s">
        <v>47</v>
      </c>
      <c r="H17" s="4" t="s">
        <v>48</v>
      </c>
      <c r="I17" s="4" t="s">
        <v>49</v>
      </c>
      <c r="J17" s="4" t="str">
        <f t="shared" ref="J17:J24" si="3">UPPER(H17)&amp;"("&amp;PROPER(I17)&amp;")"</f>
        <v>FRACE(Paris)</v>
      </c>
    </row>
    <row r="18" spans="1:10" x14ac:dyDescent="0.3">
      <c r="A18" s="4">
        <v>3</v>
      </c>
      <c r="B18" s="4" t="s">
        <v>50</v>
      </c>
      <c r="C18" s="4">
        <v>33</v>
      </c>
      <c r="D18" s="4">
        <v>45</v>
      </c>
      <c r="E18" s="4" t="str">
        <f t="shared" si="2"/>
        <v/>
      </c>
      <c r="G18" s="4" t="s">
        <v>51</v>
      </c>
      <c r="H18" s="4" t="s">
        <v>52</v>
      </c>
      <c r="I18" s="4" t="s">
        <v>53</v>
      </c>
      <c r="J18" s="4" t="str">
        <f t="shared" si="3"/>
        <v>BRASIL(Brasilia)</v>
      </c>
    </row>
    <row r="19" spans="1:10" x14ac:dyDescent="0.3">
      <c r="A19" s="4">
        <v>4</v>
      </c>
      <c r="B19" s="4" t="s">
        <v>54</v>
      </c>
      <c r="C19" s="4">
        <v>37</v>
      </c>
      <c r="D19" s="4">
        <v>35</v>
      </c>
      <c r="E19" s="4" t="str">
        <f t="shared" si="2"/>
        <v/>
      </c>
      <c r="G19" s="4" t="s">
        <v>43</v>
      </c>
      <c r="H19" s="4" t="s">
        <v>55</v>
      </c>
      <c r="I19" s="4" t="s">
        <v>56</v>
      </c>
      <c r="J19" s="4" t="str">
        <f t="shared" si="3"/>
        <v>JAPAN(Tokyo)</v>
      </c>
    </row>
    <row r="20" spans="1:10" x14ac:dyDescent="0.3">
      <c r="A20" s="4">
        <v>5</v>
      </c>
      <c r="B20" s="4" t="s">
        <v>57</v>
      </c>
      <c r="C20" s="4">
        <v>41</v>
      </c>
      <c r="D20" s="4">
        <v>50</v>
      </c>
      <c r="E20" s="4" t="str">
        <f t="shared" si="2"/>
        <v>통과</v>
      </c>
      <c r="G20" s="4" t="s">
        <v>51</v>
      </c>
      <c r="H20" s="4" t="s">
        <v>58</v>
      </c>
      <c r="I20" s="4" t="s">
        <v>59</v>
      </c>
      <c r="J20" s="4" t="str">
        <f t="shared" si="3"/>
        <v>CANADA(Ottawa)</v>
      </c>
    </row>
    <row r="21" spans="1:10" x14ac:dyDescent="0.3">
      <c r="A21" s="4">
        <v>6</v>
      </c>
      <c r="B21" s="4" t="s">
        <v>60</v>
      </c>
      <c r="C21" s="4">
        <v>34</v>
      </c>
      <c r="D21" s="4">
        <v>47</v>
      </c>
      <c r="E21" s="4" t="str">
        <f t="shared" si="2"/>
        <v>통과</v>
      </c>
      <c r="G21" s="4" t="s">
        <v>61</v>
      </c>
      <c r="H21" s="4" t="s">
        <v>62</v>
      </c>
      <c r="I21" s="4" t="s">
        <v>63</v>
      </c>
      <c r="J21" s="4" t="str">
        <f t="shared" si="3"/>
        <v>MOROCCO(Rabat)</v>
      </c>
    </row>
    <row r="22" spans="1:10" x14ac:dyDescent="0.3">
      <c r="A22" s="4">
        <v>7</v>
      </c>
      <c r="B22" s="4" t="s">
        <v>64</v>
      </c>
      <c r="C22" s="4">
        <v>29</v>
      </c>
      <c r="D22" s="4">
        <v>33</v>
      </c>
      <c r="E22" s="4" t="str">
        <f t="shared" si="2"/>
        <v/>
      </c>
      <c r="G22" s="4" t="s">
        <v>43</v>
      </c>
      <c r="H22" s="4" t="s">
        <v>65</v>
      </c>
      <c r="I22" s="4" t="s">
        <v>66</v>
      </c>
      <c r="J22" s="4" t="str">
        <f t="shared" si="3"/>
        <v>CHINA(Beijing)</v>
      </c>
    </row>
    <row r="23" spans="1:10" x14ac:dyDescent="0.3">
      <c r="A23" s="4">
        <v>8</v>
      </c>
      <c r="B23" s="4" t="s">
        <v>67</v>
      </c>
      <c r="C23" s="4">
        <v>41</v>
      </c>
      <c r="D23" s="4">
        <v>31</v>
      </c>
      <c r="E23" s="4" t="str">
        <f t="shared" si="2"/>
        <v>통과</v>
      </c>
      <c r="G23" s="4" t="s">
        <v>47</v>
      </c>
      <c r="H23" s="4" t="s">
        <v>68</v>
      </c>
      <c r="I23" s="4" t="s">
        <v>69</v>
      </c>
      <c r="J23" s="4" t="str">
        <f t="shared" si="3"/>
        <v>SPAIN(Madrid)</v>
      </c>
    </row>
    <row r="24" spans="1:10" x14ac:dyDescent="0.3">
      <c r="A24" s="4">
        <v>9</v>
      </c>
      <c r="B24" s="4" t="s">
        <v>70</v>
      </c>
      <c r="C24" s="4">
        <v>37</v>
      </c>
      <c r="D24" s="4">
        <v>40</v>
      </c>
      <c r="E24" s="4" t="str">
        <f t="shared" si="2"/>
        <v/>
      </c>
      <c r="G24" s="4" t="s">
        <v>61</v>
      </c>
      <c r="H24" s="4" t="s">
        <v>71</v>
      </c>
      <c r="I24" s="4" t="s">
        <v>72</v>
      </c>
      <c r="J24" s="4" t="str">
        <f t="shared" si="3"/>
        <v>KENYA(Nairobi)</v>
      </c>
    </row>
    <row r="26" spans="1:10" x14ac:dyDescent="0.3">
      <c r="A26" s="2" t="s">
        <v>73</v>
      </c>
      <c r="B26" s="3" t="s">
        <v>74</v>
      </c>
    </row>
    <row r="27" spans="1:10" x14ac:dyDescent="0.3">
      <c r="A27" s="4" t="s">
        <v>75</v>
      </c>
      <c r="B27" s="4" t="s">
        <v>76</v>
      </c>
      <c r="C27" s="4" t="s">
        <v>77</v>
      </c>
      <c r="D27" s="4" t="s">
        <v>78</v>
      </c>
      <c r="E27" s="6" t="s">
        <v>79</v>
      </c>
    </row>
    <row r="28" spans="1:10" x14ac:dyDescent="0.3">
      <c r="A28" s="4" t="s">
        <v>80</v>
      </c>
      <c r="B28" s="4" t="s">
        <v>81</v>
      </c>
      <c r="C28" s="8">
        <v>20000</v>
      </c>
      <c r="D28" s="8">
        <v>1247</v>
      </c>
      <c r="E28" s="8">
        <f>C28*D28*IFERROR(HLOOKUP(B28,$B$39:$D$40,2,FALSE),0%)</f>
        <v>1995200</v>
      </c>
    </row>
    <row r="29" spans="1:10" x14ac:dyDescent="0.3">
      <c r="A29" s="4" t="s">
        <v>80</v>
      </c>
      <c r="B29" s="4" t="s">
        <v>82</v>
      </c>
      <c r="C29" s="8">
        <v>18000</v>
      </c>
      <c r="D29" s="8">
        <v>865</v>
      </c>
      <c r="E29" s="8">
        <f t="shared" ref="E29:E36" si="4">C29*D29*IFERROR(HLOOKUP(B29,$B$39:$D$40,2,FALSE),0%)</f>
        <v>1557000</v>
      </c>
    </row>
    <row r="30" spans="1:10" x14ac:dyDescent="0.3">
      <c r="A30" s="4" t="s">
        <v>80</v>
      </c>
      <c r="B30" s="4" t="s">
        <v>83</v>
      </c>
      <c r="C30" s="8">
        <v>15000</v>
      </c>
      <c r="D30" s="8">
        <v>1021</v>
      </c>
      <c r="E30" s="8">
        <f t="shared" si="4"/>
        <v>2144100</v>
      </c>
    </row>
    <row r="31" spans="1:10" x14ac:dyDescent="0.3">
      <c r="A31" s="4" t="s">
        <v>84</v>
      </c>
      <c r="B31" s="4" t="s">
        <v>81</v>
      </c>
      <c r="C31" s="8">
        <v>20000</v>
      </c>
      <c r="D31" s="8">
        <v>758</v>
      </c>
      <c r="E31" s="8">
        <f t="shared" si="4"/>
        <v>1212800</v>
      </c>
    </row>
    <row r="32" spans="1:10" x14ac:dyDescent="0.3">
      <c r="A32" s="4" t="s">
        <v>84</v>
      </c>
      <c r="B32" s="4" t="s">
        <v>85</v>
      </c>
      <c r="C32" s="8">
        <v>45000</v>
      </c>
      <c r="D32" s="8">
        <v>248</v>
      </c>
      <c r="E32" s="8">
        <f t="shared" si="4"/>
        <v>0</v>
      </c>
    </row>
    <row r="33" spans="1:5" x14ac:dyDescent="0.3">
      <c r="A33" s="4" t="s">
        <v>84</v>
      </c>
      <c r="B33" s="4" t="s">
        <v>83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3">
      <c r="A34" s="4" t="s">
        <v>86</v>
      </c>
      <c r="B34" s="4" t="s">
        <v>81</v>
      </c>
      <c r="C34" s="8">
        <v>20000</v>
      </c>
      <c r="D34" s="8">
        <v>957</v>
      </c>
      <c r="E34" s="8">
        <f t="shared" si="4"/>
        <v>1531200</v>
      </c>
    </row>
    <row r="35" spans="1:5" x14ac:dyDescent="0.3">
      <c r="A35" s="4" t="s">
        <v>86</v>
      </c>
      <c r="B35" s="4" t="s">
        <v>82</v>
      </c>
      <c r="C35" s="8">
        <v>18000</v>
      </c>
      <c r="D35" s="8">
        <v>893</v>
      </c>
      <c r="E35" s="8">
        <f t="shared" si="4"/>
        <v>1607400</v>
      </c>
    </row>
    <row r="36" spans="1:5" x14ac:dyDescent="0.3">
      <c r="A36" s="4" t="s">
        <v>86</v>
      </c>
      <c r="B36" s="4" t="s">
        <v>87</v>
      </c>
      <c r="C36" s="8">
        <v>17500</v>
      </c>
      <c r="D36" s="8">
        <v>768</v>
      </c>
      <c r="E36" s="8">
        <f t="shared" si="4"/>
        <v>0</v>
      </c>
    </row>
    <row r="38" spans="1:5" x14ac:dyDescent="0.3">
      <c r="A38" t="s">
        <v>88</v>
      </c>
    </row>
    <row r="39" spans="1:5" x14ac:dyDescent="0.3">
      <c r="A39" s="4" t="s">
        <v>76</v>
      </c>
      <c r="B39" s="4" t="s">
        <v>81</v>
      </c>
      <c r="C39" s="4" t="s">
        <v>82</v>
      </c>
      <c r="D39" s="4" t="s">
        <v>83</v>
      </c>
    </row>
    <row r="40" spans="1:5" x14ac:dyDescent="0.3">
      <c r="A40" s="4" t="s">
        <v>89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6C35-DF98-41B3-BC28-6CD5CBBE6822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1" bestFit="1" customWidth="1" outlineLevel="1"/>
  </cols>
  <sheetData>
    <row r="1" spans="2:6" ht="17.25" thickBot="1" x14ac:dyDescent="0.35"/>
    <row r="2" spans="2:6" x14ac:dyDescent="0.3">
      <c r="B2" s="27" t="s">
        <v>284</v>
      </c>
      <c r="C2" s="28"/>
      <c r="D2" s="34"/>
      <c r="E2" s="34"/>
      <c r="F2" s="34"/>
    </row>
    <row r="3" spans="2:6" collapsed="1" x14ac:dyDescent="0.3">
      <c r="B3" s="26"/>
      <c r="C3" s="26"/>
      <c r="D3" s="35" t="s">
        <v>286</v>
      </c>
      <c r="E3" s="35" t="s">
        <v>281</v>
      </c>
      <c r="F3" s="35" t="s">
        <v>283</v>
      </c>
    </row>
    <row r="4" spans="2:6" ht="40.5" hidden="1" outlineLevel="1" x14ac:dyDescent="0.3">
      <c r="B4" s="30"/>
      <c r="C4" s="30"/>
      <c r="E4" s="37" t="s">
        <v>282</v>
      </c>
      <c r="F4" s="37" t="s">
        <v>282</v>
      </c>
    </row>
    <row r="5" spans="2:6" x14ac:dyDescent="0.3">
      <c r="B5" s="31" t="s">
        <v>285</v>
      </c>
      <c r="C5" s="32"/>
      <c r="D5" s="29"/>
      <c r="E5" s="29"/>
      <c r="F5" s="29"/>
    </row>
    <row r="6" spans="2:6" outlineLevel="1" x14ac:dyDescent="0.3">
      <c r="B6" s="30"/>
      <c r="C6" s="30" t="s">
        <v>166</v>
      </c>
      <c r="D6" s="24">
        <v>4.4999999999999998E-2</v>
      </c>
      <c r="E6" s="36">
        <v>0.05</v>
      </c>
      <c r="F6" s="36">
        <v>0.04</v>
      </c>
    </row>
    <row r="7" spans="2:6" outlineLevel="1" x14ac:dyDescent="0.3">
      <c r="B7" s="30"/>
      <c r="C7" s="30" t="s">
        <v>167</v>
      </c>
      <c r="D7" s="24">
        <v>0.03</v>
      </c>
      <c r="E7" s="36">
        <v>3.5000000000000003E-2</v>
      </c>
      <c r="F7" s="36">
        <v>2.5000000000000001E-2</v>
      </c>
    </row>
    <row r="8" spans="2:6" outlineLevel="1" x14ac:dyDescent="0.3">
      <c r="B8" s="30"/>
      <c r="C8" s="30" t="s">
        <v>168</v>
      </c>
      <c r="D8" s="24">
        <v>5.0000000000000001E-3</v>
      </c>
      <c r="E8" s="36">
        <v>8.0000000000000002E-3</v>
      </c>
      <c r="F8" s="36">
        <v>2E-3</v>
      </c>
    </row>
    <row r="9" spans="2:6" x14ac:dyDescent="0.3">
      <c r="B9" s="31" t="s">
        <v>287</v>
      </c>
      <c r="C9" s="32"/>
      <c r="D9" s="29"/>
      <c r="E9" s="29"/>
      <c r="F9" s="29"/>
    </row>
    <row r="10" spans="2:6" ht="17.25" outlineLevel="1" thickBot="1" x14ac:dyDescent="0.35">
      <c r="B10" s="33"/>
      <c r="C10" s="33" t="s">
        <v>169</v>
      </c>
      <c r="D10" s="25">
        <v>2741190</v>
      </c>
      <c r="E10" s="25">
        <v>2702190</v>
      </c>
      <c r="F10" s="25">
        <v>2780190</v>
      </c>
    </row>
    <row r="11" spans="2:6" x14ac:dyDescent="0.3">
      <c r="B11" t="s">
        <v>288</v>
      </c>
    </row>
    <row r="12" spans="2:6" x14ac:dyDescent="0.3">
      <c r="B12" t="s">
        <v>289</v>
      </c>
    </row>
    <row r="13" spans="2:6" x14ac:dyDescent="0.3">
      <c r="B13" t="s">
        <v>290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6.5" x14ac:dyDescent="0.3"/>
  <cols>
    <col min="1" max="1" width="3.625" customWidth="1"/>
    <col min="2" max="2" width="11" bestFit="1" customWidth="1"/>
    <col min="3" max="3" width="10.875" bestFit="1" customWidth="1"/>
    <col min="4" max="4" width="5.625" customWidth="1"/>
    <col min="5" max="5" width="11" bestFit="1" customWidth="1"/>
  </cols>
  <sheetData>
    <row r="1" spans="2:6" ht="20.25" x14ac:dyDescent="0.3">
      <c r="B1" s="42" t="s">
        <v>153</v>
      </c>
      <c r="C1" s="42"/>
    </row>
    <row r="3" spans="2:6" x14ac:dyDescent="0.3">
      <c r="B3" s="43" t="s">
        <v>154</v>
      </c>
      <c r="C3" s="44"/>
      <c r="E3" s="4" t="s">
        <v>170</v>
      </c>
      <c r="F3" s="11">
        <v>4.4999999999999998E-2</v>
      </c>
    </row>
    <row r="4" spans="2:6" x14ac:dyDescent="0.3">
      <c r="B4" s="4" t="s">
        <v>155</v>
      </c>
      <c r="C4" s="7">
        <v>1600000</v>
      </c>
      <c r="E4" s="4" t="s">
        <v>171</v>
      </c>
      <c r="F4" s="11">
        <v>0.03</v>
      </c>
    </row>
    <row r="5" spans="2:6" x14ac:dyDescent="0.3">
      <c r="B5" s="4" t="s">
        <v>156</v>
      </c>
      <c r="C5" s="7">
        <v>150000</v>
      </c>
      <c r="E5" s="4" t="s">
        <v>172</v>
      </c>
      <c r="F5" s="11">
        <v>5.0000000000000001E-3</v>
      </c>
    </row>
    <row r="6" spans="2:6" x14ac:dyDescent="0.3">
      <c r="B6" s="4" t="s">
        <v>157</v>
      </c>
      <c r="C6" s="7">
        <v>300000</v>
      </c>
    </row>
    <row r="7" spans="2:6" x14ac:dyDescent="0.3">
      <c r="B7" s="4" t="s">
        <v>158</v>
      </c>
      <c r="C7" s="7">
        <v>500000</v>
      </c>
    </row>
    <row r="8" spans="2:6" x14ac:dyDescent="0.3">
      <c r="B8" s="4" t="s">
        <v>159</v>
      </c>
      <c r="C8" s="7">
        <v>200000</v>
      </c>
    </row>
    <row r="9" spans="2:6" x14ac:dyDescent="0.3">
      <c r="B9" s="4" t="s">
        <v>160</v>
      </c>
      <c r="C9" s="7">
        <v>200000</v>
      </c>
    </row>
    <row r="10" spans="2:6" x14ac:dyDescent="0.3">
      <c r="B10" s="4" t="s">
        <v>161</v>
      </c>
      <c r="C10" s="7">
        <v>50000</v>
      </c>
    </row>
    <row r="11" spans="2:6" x14ac:dyDescent="0.3">
      <c r="B11" s="6" t="s">
        <v>162</v>
      </c>
      <c r="C11" s="7">
        <f>SUM(C4:C10)</f>
        <v>3000000</v>
      </c>
    </row>
    <row r="12" spans="2:6" x14ac:dyDescent="0.3">
      <c r="B12" s="43" t="s">
        <v>163</v>
      </c>
      <c r="C12" s="44"/>
    </row>
    <row r="13" spans="2:6" x14ac:dyDescent="0.3">
      <c r="B13" s="4" t="s">
        <v>164</v>
      </c>
      <c r="C13" s="7">
        <v>17100</v>
      </c>
    </row>
    <row r="14" spans="2:6" x14ac:dyDescent="0.3">
      <c r="B14" s="4" t="s">
        <v>165</v>
      </c>
      <c r="C14" s="7">
        <v>1710</v>
      </c>
    </row>
    <row r="15" spans="2:6" x14ac:dyDescent="0.3">
      <c r="B15" s="4" t="s">
        <v>166</v>
      </c>
      <c r="C15" s="7">
        <f>C11*F3</f>
        <v>135000</v>
      </c>
    </row>
    <row r="16" spans="2:6" x14ac:dyDescent="0.3">
      <c r="B16" s="4" t="s">
        <v>167</v>
      </c>
      <c r="C16" s="7">
        <f>C11*F4</f>
        <v>90000</v>
      </c>
    </row>
    <row r="17" spans="2:3" x14ac:dyDescent="0.3">
      <c r="B17" s="4" t="s">
        <v>168</v>
      </c>
      <c r="C17" s="7">
        <f>C11*F5</f>
        <v>15000</v>
      </c>
    </row>
    <row r="18" spans="2:3" x14ac:dyDescent="0.3">
      <c r="B18" s="6" t="s">
        <v>162</v>
      </c>
      <c r="C18" s="7">
        <f>SUM(C13:C17)</f>
        <v>258810</v>
      </c>
    </row>
    <row r="19" spans="2:3" x14ac:dyDescent="0.3">
      <c r="B19" s="6" t="s">
        <v>169</v>
      </c>
      <c r="C19" s="7">
        <f>C11-C18</f>
        <v>2741190</v>
      </c>
    </row>
  </sheetData>
  <scenarios current="0" sqref="C19">
    <scenario name="공제율인상" locked="1" count="3" user="공호연" comment="만든 사람 공호연 날짜 2025-02-19">
      <inputCells r="F3" val="0.05" numFmtId="177"/>
      <inputCells r="F4" val="0.035" numFmtId="177"/>
      <inputCells r="F5" val="0.008" numFmtId="177"/>
    </scenario>
    <scenario name="공제율인하" locked="1" count="3" user="공호연" comment="만든 사람 공호연 날짜 2025-02-19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topLeftCell="A3" workbookViewId="0">
      <selection activeCell="J30" sqref="J30"/>
    </sheetView>
  </sheetViews>
  <sheetFormatPr defaultRowHeight="16.5" outlineLevelRow="3" x14ac:dyDescent="0.3"/>
  <sheetData>
    <row r="1" spans="1:7" ht="20.25" x14ac:dyDescent="0.3">
      <c r="A1" s="42" t="s">
        <v>173</v>
      </c>
      <c r="B1" s="42"/>
      <c r="C1" s="42"/>
      <c r="D1" s="42"/>
      <c r="E1" s="42"/>
      <c r="F1" s="42"/>
      <c r="G1" s="42"/>
    </row>
    <row r="3" spans="1:7" x14ac:dyDescent="0.3">
      <c r="A3" s="4" t="s">
        <v>174</v>
      </c>
      <c r="B3" s="4" t="s">
        <v>6</v>
      </c>
      <c r="C3" s="4" t="s">
        <v>175</v>
      </c>
      <c r="D3" s="4" t="s">
        <v>176</v>
      </c>
      <c r="E3" s="4" t="s">
        <v>177</v>
      </c>
      <c r="F3" s="4" t="s">
        <v>178</v>
      </c>
      <c r="G3" s="4" t="s">
        <v>179</v>
      </c>
    </row>
    <row r="4" spans="1:7" outlineLevel="3" x14ac:dyDescent="0.3">
      <c r="A4" s="4" t="s">
        <v>192</v>
      </c>
      <c r="B4" s="4" t="s">
        <v>10</v>
      </c>
      <c r="C4" s="4" t="s">
        <v>181</v>
      </c>
      <c r="D4" s="4" t="s">
        <v>185</v>
      </c>
      <c r="E4" s="4">
        <v>14</v>
      </c>
      <c r="F4" s="4">
        <v>20</v>
      </c>
      <c r="G4" s="4">
        <v>18</v>
      </c>
    </row>
    <row r="5" spans="1:7" outlineLevel="3" x14ac:dyDescent="0.3">
      <c r="A5" s="4" t="s">
        <v>203</v>
      </c>
      <c r="B5" s="4" t="s">
        <v>10</v>
      </c>
      <c r="C5" s="4" t="s">
        <v>187</v>
      </c>
      <c r="D5" s="4" t="s">
        <v>185</v>
      </c>
      <c r="E5" s="4">
        <v>15</v>
      </c>
      <c r="F5" s="4">
        <v>20</v>
      </c>
      <c r="G5" s="4">
        <v>18</v>
      </c>
    </row>
    <row r="6" spans="1:7" outlineLevel="2" x14ac:dyDescent="0.3">
      <c r="A6" s="4"/>
      <c r="B6" s="4"/>
      <c r="C6" s="4"/>
      <c r="D6" s="38" t="s">
        <v>294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3">
      <c r="A7" s="4" t="s">
        <v>180</v>
      </c>
      <c r="B7" s="4" t="s">
        <v>10</v>
      </c>
      <c r="C7" s="4" t="s">
        <v>181</v>
      </c>
      <c r="D7" s="4" t="s">
        <v>182</v>
      </c>
      <c r="E7" s="4">
        <v>4</v>
      </c>
      <c r="F7" s="4">
        <v>16</v>
      </c>
      <c r="G7" s="4">
        <v>11</v>
      </c>
    </row>
    <row r="8" spans="1:7" outlineLevel="3" x14ac:dyDescent="0.3">
      <c r="A8" s="4" t="s">
        <v>193</v>
      </c>
      <c r="B8" s="4" t="s">
        <v>10</v>
      </c>
      <c r="C8" s="4" t="s">
        <v>184</v>
      </c>
      <c r="D8" s="4" t="s">
        <v>182</v>
      </c>
      <c r="E8" s="4">
        <v>6</v>
      </c>
      <c r="F8" s="4">
        <v>16</v>
      </c>
      <c r="G8" s="4">
        <v>12</v>
      </c>
    </row>
    <row r="9" spans="1:7" outlineLevel="3" x14ac:dyDescent="0.3">
      <c r="A9" s="4" t="s">
        <v>195</v>
      </c>
      <c r="B9" s="4" t="s">
        <v>10</v>
      </c>
      <c r="C9" s="4" t="s">
        <v>187</v>
      </c>
      <c r="D9" s="4" t="s">
        <v>182</v>
      </c>
      <c r="E9" s="4">
        <v>7</v>
      </c>
      <c r="F9" s="4">
        <v>18</v>
      </c>
      <c r="G9" s="4">
        <v>11</v>
      </c>
    </row>
    <row r="10" spans="1:7" outlineLevel="3" x14ac:dyDescent="0.3">
      <c r="A10" s="4" t="s">
        <v>201</v>
      </c>
      <c r="B10" s="4" t="s">
        <v>10</v>
      </c>
      <c r="C10" s="4" t="s">
        <v>181</v>
      </c>
      <c r="D10" s="4" t="s">
        <v>182</v>
      </c>
      <c r="E10" s="4">
        <v>8</v>
      </c>
      <c r="F10" s="4">
        <v>18</v>
      </c>
      <c r="G10" s="4">
        <v>16</v>
      </c>
    </row>
    <row r="11" spans="1:7" outlineLevel="3" x14ac:dyDescent="0.3">
      <c r="A11" s="4" t="s">
        <v>202</v>
      </c>
      <c r="B11" s="4" t="s">
        <v>10</v>
      </c>
      <c r="C11" s="4" t="s">
        <v>184</v>
      </c>
      <c r="D11" s="4" t="s">
        <v>182</v>
      </c>
      <c r="E11" s="4">
        <v>5</v>
      </c>
      <c r="F11" s="4">
        <v>16</v>
      </c>
      <c r="G11" s="4">
        <v>14</v>
      </c>
    </row>
    <row r="12" spans="1:7" outlineLevel="2" x14ac:dyDescent="0.3">
      <c r="A12" s="4"/>
      <c r="B12" s="4"/>
      <c r="C12" s="4"/>
      <c r="D12" s="38" t="s">
        <v>295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3">
      <c r="A13" s="4" t="s">
        <v>186</v>
      </c>
      <c r="B13" s="4" t="s">
        <v>10</v>
      </c>
      <c r="C13" s="4" t="s">
        <v>187</v>
      </c>
      <c r="D13" s="4" t="s">
        <v>188</v>
      </c>
      <c r="E13" s="4">
        <v>3</v>
      </c>
      <c r="F13" s="4">
        <v>14</v>
      </c>
      <c r="G13" s="4">
        <v>11</v>
      </c>
    </row>
    <row r="14" spans="1:7" outlineLevel="3" x14ac:dyDescent="0.3">
      <c r="A14" s="4" t="s">
        <v>198</v>
      </c>
      <c r="B14" s="4" t="s">
        <v>10</v>
      </c>
      <c r="C14" s="4" t="s">
        <v>181</v>
      </c>
      <c r="D14" s="4" t="s">
        <v>188</v>
      </c>
      <c r="E14" s="4">
        <v>2</v>
      </c>
      <c r="F14" s="4">
        <v>14</v>
      </c>
      <c r="G14" s="4">
        <v>13</v>
      </c>
    </row>
    <row r="15" spans="1:7" outlineLevel="3" x14ac:dyDescent="0.3">
      <c r="A15" s="4" t="s">
        <v>199</v>
      </c>
      <c r="B15" s="4" t="s">
        <v>10</v>
      </c>
      <c r="C15" s="4" t="s">
        <v>184</v>
      </c>
      <c r="D15" s="4" t="s">
        <v>188</v>
      </c>
      <c r="E15" s="4">
        <v>2</v>
      </c>
      <c r="F15" s="4">
        <v>14</v>
      </c>
      <c r="G15" s="4">
        <v>7</v>
      </c>
    </row>
    <row r="16" spans="1:7" outlineLevel="2" x14ac:dyDescent="0.3">
      <c r="A16" s="4"/>
      <c r="B16" s="4"/>
      <c r="C16" s="4"/>
      <c r="D16" s="38" t="s">
        <v>296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3">
      <c r="A17" s="4"/>
      <c r="B17" s="38" t="s">
        <v>291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3">
      <c r="A18" s="4" t="s">
        <v>183</v>
      </c>
      <c r="B18" s="4" t="s">
        <v>23</v>
      </c>
      <c r="C18" s="4" t="s">
        <v>184</v>
      </c>
      <c r="D18" s="4" t="s">
        <v>185</v>
      </c>
      <c r="E18" s="4">
        <v>13</v>
      </c>
      <c r="F18" s="4">
        <v>20</v>
      </c>
      <c r="G18" s="4">
        <v>17</v>
      </c>
    </row>
    <row r="19" spans="1:7" outlineLevel="3" x14ac:dyDescent="0.3">
      <c r="A19" s="4" t="s">
        <v>189</v>
      </c>
      <c r="B19" s="4" t="s">
        <v>23</v>
      </c>
      <c r="C19" s="4" t="s">
        <v>187</v>
      </c>
      <c r="D19" s="4" t="s">
        <v>185</v>
      </c>
      <c r="E19" s="4">
        <v>14</v>
      </c>
      <c r="F19" s="4">
        <v>20</v>
      </c>
      <c r="G19" s="4">
        <v>16</v>
      </c>
    </row>
    <row r="20" spans="1:7" outlineLevel="3" x14ac:dyDescent="0.3">
      <c r="A20" s="4" t="s">
        <v>191</v>
      </c>
      <c r="B20" s="4" t="s">
        <v>23</v>
      </c>
      <c r="C20" s="4" t="s">
        <v>181</v>
      </c>
      <c r="D20" s="4" t="s">
        <v>185</v>
      </c>
      <c r="E20" s="4">
        <v>16</v>
      </c>
      <c r="F20" s="4">
        <v>22</v>
      </c>
      <c r="G20" s="4">
        <v>13</v>
      </c>
    </row>
    <row r="21" spans="1:7" outlineLevel="2" x14ac:dyDescent="0.3">
      <c r="A21" s="4"/>
      <c r="B21" s="4"/>
      <c r="C21" s="4"/>
      <c r="D21" s="38" t="s">
        <v>294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3">
      <c r="A22" s="4" t="s">
        <v>190</v>
      </c>
      <c r="B22" s="4" t="s">
        <v>23</v>
      </c>
      <c r="C22" s="4" t="s">
        <v>184</v>
      </c>
      <c r="D22" s="4" t="s">
        <v>182</v>
      </c>
      <c r="E22" s="4">
        <v>1</v>
      </c>
      <c r="F22" s="4">
        <v>15</v>
      </c>
      <c r="G22" s="4">
        <v>11</v>
      </c>
    </row>
    <row r="23" spans="1:7" outlineLevel="3" x14ac:dyDescent="0.3">
      <c r="A23" s="4" t="s">
        <v>196</v>
      </c>
      <c r="B23" s="4" t="s">
        <v>23</v>
      </c>
      <c r="C23" s="4" t="s">
        <v>187</v>
      </c>
      <c r="D23" s="4" t="s">
        <v>182</v>
      </c>
      <c r="E23" s="4">
        <v>6</v>
      </c>
      <c r="F23" s="4">
        <v>16</v>
      </c>
      <c r="G23" s="4">
        <v>12</v>
      </c>
    </row>
    <row r="24" spans="1:7" outlineLevel="3" x14ac:dyDescent="0.3">
      <c r="A24" s="4" t="s">
        <v>197</v>
      </c>
      <c r="B24" s="4" t="s">
        <v>23</v>
      </c>
      <c r="C24" s="4" t="s">
        <v>181</v>
      </c>
      <c r="D24" s="4" t="s">
        <v>182</v>
      </c>
      <c r="E24" s="4">
        <v>5</v>
      </c>
      <c r="F24" s="4">
        <v>16</v>
      </c>
      <c r="G24" s="4">
        <v>15</v>
      </c>
    </row>
    <row r="25" spans="1:7" outlineLevel="2" x14ac:dyDescent="0.3">
      <c r="A25" s="4"/>
      <c r="B25" s="4"/>
      <c r="C25" s="4"/>
      <c r="D25" s="38" t="s">
        <v>295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3">
      <c r="A26" s="4" t="s">
        <v>194</v>
      </c>
      <c r="B26" s="4" t="s">
        <v>23</v>
      </c>
      <c r="C26" s="4" t="s">
        <v>184</v>
      </c>
      <c r="D26" s="4" t="s">
        <v>188</v>
      </c>
      <c r="E26" s="4">
        <v>1</v>
      </c>
      <c r="F26" s="4">
        <v>13</v>
      </c>
      <c r="G26" s="4">
        <v>8</v>
      </c>
    </row>
    <row r="27" spans="1:7" outlineLevel="3" x14ac:dyDescent="0.3">
      <c r="A27" s="4" t="s">
        <v>200</v>
      </c>
      <c r="B27" s="4" t="s">
        <v>23</v>
      </c>
      <c r="C27" s="4" t="s">
        <v>187</v>
      </c>
      <c r="D27" s="4" t="s">
        <v>188</v>
      </c>
      <c r="E27" s="4">
        <v>2</v>
      </c>
      <c r="F27" s="4">
        <v>14</v>
      </c>
      <c r="G27" s="4">
        <v>10</v>
      </c>
    </row>
    <row r="28" spans="1:7" outlineLevel="2" x14ac:dyDescent="0.3">
      <c r="A28" s="10"/>
      <c r="B28" s="10"/>
      <c r="C28" s="10"/>
      <c r="D28" s="39" t="s">
        <v>296</v>
      </c>
      <c r="E28" s="10">
        <f>SUBTOTAL(1,E26:E27)</f>
        <v>1.5</v>
      </c>
      <c r="F28" s="10">
        <f>SUBTOTAL(1,F26:F27)</f>
        <v>13.5</v>
      </c>
      <c r="G28" s="10">
        <f>SUBTOTAL(1,G26:G27)</f>
        <v>9</v>
      </c>
    </row>
    <row r="29" spans="1:7" outlineLevel="1" x14ac:dyDescent="0.3">
      <c r="A29" s="10"/>
      <c r="B29" s="39" t="s">
        <v>292</v>
      </c>
      <c r="C29" s="10"/>
      <c r="D29" s="10"/>
      <c r="E29" s="10">
        <f>SUBTOTAL(9,E18:E27)</f>
        <v>58</v>
      </c>
      <c r="F29" s="10">
        <f>SUBTOTAL(9,F18:F27)</f>
        <v>136</v>
      </c>
      <c r="G29" s="10">
        <f>SUBTOTAL(9,G18:G27)</f>
        <v>102</v>
      </c>
    </row>
    <row r="30" spans="1:7" x14ac:dyDescent="0.3">
      <c r="A30" s="10"/>
      <c r="B30" s="39"/>
      <c r="C30" s="10"/>
      <c r="D30" s="39" t="s">
        <v>297</v>
      </c>
      <c r="E30" s="10">
        <f>SUBTOTAL(1,E4:E27)</f>
        <v>6.8888888888888893</v>
      </c>
      <c r="F30" s="10">
        <f>SUBTOTAL(1,F4:F27)</f>
        <v>16.777777777777779</v>
      </c>
      <c r="G30" s="10">
        <f>SUBTOTAL(1,G4:G27)</f>
        <v>12.944444444444445</v>
      </c>
    </row>
    <row r="31" spans="1:7" x14ac:dyDescent="0.3">
      <c r="A31" s="10"/>
      <c r="B31" s="39" t="s">
        <v>293</v>
      </c>
      <c r="C31" s="10"/>
      <c r="D31" s="10"/>
      <c r="E31" s="10">
        <f>SUBTOTAL(9,E4:E27)</f>
        <v>124</v>
      </c>
      <c r="F31" s="10">
        <f>SUBTOTAL(9,F4:F27)</f>
        <v>302</v>
      </c>
      <c r="G31" s="10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tabSelected="1" zoomScale="130" zoomScaleNormal="130" workbookViewId="0">
      <selection activeCell="D4" sqref="D4:D12"/>
    </sheetView>
  </sheetViews>
  <sheetFormatPr defaultRowHeight="16.5" x14ac:dyDescent="0.3"/>
  <cols>
    <col min="2" max="2" width="8.625" customWidth="1"/>
    <col min="3" max="3" width="11.625" bestFit="1" customWidth="1"/>
    <col min="4" max="4" width="10.375" bestFit="1" customWidth="1"/>
    <col min="5" max="5" width="10.625" bestFit="1" customWidth="1"/>
    <col min="6" max="6" width="12.125" customWidth="1"/>
  </cols>
  <sheetData>
    <row r="1" spans="1:6" ht="20.25" x14ac:dyDescent="0.3">
      <c r="A1" s="42" t="s">
        <v>204</v>
      </c>
      <c r="B1" s="42"/>
      <c r="C1" s="42"/>
      <c r="D1" s="42"/>
      <c r="E1" s="42"/>
      <c r="F1" s="42"/>
    </row>
    <row r="3" spans="1:6" x14ac:dyDescent="0.3">
      <c r="A3" s="4" t="s">
        <v>205</v>
      </c>
      <c r="B3" s="4" t="s">
        <v>78</v>
      </c>
      <c r="C3" s="4" t="s">
        <v>206</v>
      </c>
      <c r="D3" s="4" t="s">
        <v>207</v>
      </c>
      <c r="E3" s="4" t="s">
        <v>79</v>
      </c>
      <c r="F3" s="4" t="s">
        <v>208</v>
      </c>
    </row>
    <row r="4" spans="1:6" x14ac:dyDescent="0.3">
      <c r="A4" s="4" t="s">
        <v>209</v>
      </c>
      <c r="B4" s="7">
        <v>988</v>
      </c>
      <c r="C4" s="7">
        <v>9682000</v>
      </c>
      <c r="D4" s="45">
        <v>0.15</v>
      </c>
      <c r="E4" s="7">
        <f t="shared" ref="E4:E12" si="0">C4*D4</f>
        <v>1452300</v>
      </c>
      <c r="F4" s="12">
        <f>C4-E4</f>
        <v>8229700</v>
      </c>
    </row>
    <row r="5" spans="1:6" x14ac:dyDescent="0.3">
      <c r="A5" s="4" t="s">
        <v>210</v>
      </c>
      <c r="B5" s="7">
        <v>1275</v>
      </c>
      <c r="C5" s="7">
        <v>12495000</v>
      </c>
      <c r="D5" s="45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3">
      <c r="A6" s="4" t="s">
        <v>211</v>
      </c>
      <c r="B6" s="7">
        <v>413</v>
      </c>
      <c r="C6" s="7">
        <v>4047000</v>
      </c>
      <c r="D6" s="45">
        <v>0.12</v>
      </c>
      <c r="E6" s="7">
        <f t="shared" si="0"/>
        <v>485640</v>
      </c>
      <c r="F6" s="12">
        <f t="shared" si="1"/>
        <v>3561360</v>
      </c>
    </row>
    <row r="7" spans="1:6" x14ac:dyDescent="0.3">
      <c r="A7" s="4" t="s">
        <v>212</v>
      </c>
      <c r="B7" s="7">
        <v>1024</v>
      </c>
      <c r="C7" s="7">
        <v>10035000</v>
      </c>
      <c r="D7" s="45">
        <v>0.15</v>
      </c>
      <c r="E7" s="7">
        <f t="shared" si="0"/>
        <v>1505250</v>
      </c>
      <c r="F7" s="12">
        <f t="shared" si="1"/>
        <v>8529750</v>
      </c>
    </row>
    <row r="8" spans="1:6" x14ac:dyDescent="0.3">
      <c r="A8" s="4" t="s">
        <v>213</v>
      </c>
      <c r="B8" s="7">
        <v>867</v>
      </c>
      <c r="C8" s="7">
        <v>8497000</v>
      </c>
      <c r="D8" s="45">
        <v>0.16</v>
      </c>
      <c r="E8" s="7">
        <f t="shared" si="0"/>
        <v>1359520</v>
      </c>
      <c r="F8" s="12">
        <f t="shared" si="1"/>
        <v>7137480</v>
      </c>
    </row>
    <row r="9" spans="1:6" x14ac:dyDescent="0.3">
      <c r="A9" s="4" t="s">
        <v>214</v>
      </c>
      <c r="B9" s="7">
        <v>1101</v>
      </c>
      <c r="C9" s="7">
        <v>10790000</v>
      </c>
      <c r="D9" s="45">
        <v>0.15</v>
      </c>
      <c r="E9" s="7">
        <f t="shared" si="0"/>
        <v>1618500</v>
      </c>
      <c r="F9" s="12">
        <f t="shared" si="1"/>
        <v>9171500</v>
      </c>
    </row>
    <row r="10" spans="1:6" x14ac:dyDescent="0.3">
      <c r="A10" s="4" t="s">
        <v>215</v>
      </c>
      <c r="B10" s="7">
        <v>992</v>
      </c>
      <c r="C10" s="7">
        <v>9722000</v>
      </c>
      <c r="D10" s="45">
        <v>0.18</v>
      </c>
      <c r="E10" s="7">
        <f t="shared" si="0"/>
        <v>1749960</v>
      </c>
      <c r="F10" s="12">
        <f t="shared" si="1"/>
        <v>7972040</v>
      </c>
    </row>
    <row r="11" spans="1:6" x14ac:dyDescent="0.3">
      <c r="A11" s="4" t="s">
        <v>216</v>
      </c>
      <c r="B11" s="7">
        <v>786</v>
      </c>
      <c r="C11" s="7">
        <v>7703000</v>
      </c>
      <c r="D11" s="45">
        <v>0.16</v>
      </c>
      <c r="E11" s="7">
        <f t="shared" si="0"/>
        <v>1232480</v>
      </c>
      <c r="F11" s="12">
        <f t="shared" si="1"/>
        <v>6470520</v>
      </c>
    </row>
    <row r="12" spans="1:6" x14ac:dyDescent="0.3">
      <c r="A12" s="4" t="s">
        <v>217</v>
      </c>
      <c r="B12" s="7">
        <v>831</v>
      </c>
      <c r="C12" s="7">
        <v>8144000</v>
      </c>
      <c r="D12" s="45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workbookViewId="0">
      <selection activeCell="N22" sqref="N22"/>
    </sheetView>
  </sheetViews>
  <sheetFormatPr defaultRowHeight="16.5" x14ac:dyDescent="0.3"/>
  <sheetData>
    <row r="1" spans="1:5" ht="20.25" x14ac:dyDescent="0.3">
      <c r="A1" s="42" t="s">
        <v>218</v>
      </c>
      <c r="B1" s="42"/>
      <c r="C1" s="42"/>
      <c r="D1" s="42"/>
      <c r="E1" s="42"/>
    </row>
    <row r="3" spans="1:5" x14ac:dyDescent="0.3">
      <c r="A3" s="4" t="s">
        <v>0</v>
      </c>
      <c r="B3" s="4" t="s">
        <v>219</v>
      </c>
      <c r="C3" s="4" t="s">
        <v>220</v>
      </c>
      <c r="D3" s="4" t="s">
        <v>221</v>
      </c>
      <c r="E3" s="4" t="s">
        <v>238</v>
      </c>
    </row>
    <row r="4" spans="1:5" x14ac:dyDescent="0.3">
      <c r="A4" s="4" t="s">
        <v>226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3">
      <c r="A5" s="4" t="s">
        <v>239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3">
      <c r="A6" s="4" t="s">
        <v>225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3">
      <c r="A7" s="4" t="s">
        <v>223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3">
      <c r="A8" s="4" t="s">
        <v>222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3">
      <c r="A9" s="4" t="s">
        <v>224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3">
      <c r="A10" s="4" t="s">
        <v>240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강영묵</cp:lastModifiedBy>
  <dcterms:created xsi:type="dcterms:W3CDTF">2023-04-27T08:01:32Z</dcterms:created>
  <dcterms:modified xsi:type="dcterms:W3CDTF">2025-02-19T14:31:18Z</dcterms:modified>
</cp:coreProperties>
</file>