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 codeName="{372AB895-14C1-FC20-EB20-F1B4BCFD95AE}"/>
  <workbookPr codeName="현재_통합_문서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34d7b0aa99ee7195/바탕 화면/"/>
    </mc:Choice>
  </mc:AlternateContent>
  <xr:revisionPtr revIDLastSave="39" documentId="8_{BA26F397-C1B6-4E94-B885-CDF7E0E8B389}" xr6:coauthVersionLast="47" xr6:coauthVersionMax="47" xr10:uidLastSave="{E2F97B98-93C3-48A1-8A4B-4E495E2E138C}"/>
  <bookViews>
    <workbookView xWindow="-120" yWindow="-120" windowWidth="38640" windowHeight="21240" tabRatio="721" activeTab="7" xr2:uid="{1EA7D4BC-0E71-467A-81F4-8371BAA0CFDB}"/>
  </bookViews>
  <sheets>
    <sheet name="기본작업-1" sheetId="9" r:id="rId1"/>
    <sheet name="기본작업-2" sheetId="2" r:id="rId2"/>
    <sheet name="기본작업-3" sheetId="3" r:id="rId3"/>
    <sheet name="계산작업" sheetId="4" r:id="rId4"/>
    <sheet name="시나리오 요약" sheetId="11" r:id="rId5"/>
    <sheet name="분석작업-1" sheetId="5" r:id="rId6"/>
    <sheet name="분석작업-2" sheetId="6" r:id="rId7"/>
    <sheet name="매크로작업" sheetId="7" r:id="rId8"/>
    <sheet name="차트작업" sheetId="10" r:id="rId9"/>
  </sheets>
  <definedNames>
    <definedName name="_xlnm._FilterDatabase" localSheetId="2" hidden="1">'기본작업-3'!$A$3:$H$13</definedName>
    <definedName name="_xlnm.Criteria" localSheetId="2">'기본작업-3'!$A$16:$B$17</definedName>
    <definedName name="_xlnm.Extract" localSheetId="2">'기본작업-3'!$A$20:$E$20</definedName>
    <definedName name="건강보험">'분석작업-1'!$F$4</definedName>
    <definedName name="고용보험">'분석작업-1'!$F$5</definedName>
    <definedName name="국민연금">'분석작업-1'!$F$3</definedName>
    <definedName name="차감지급액">'분석작업-1'!$C$19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2" i="7" l="1"/>
  <c r="G28" i="6"/>
  <c r="F28" i="6"/>
  <c r="E28" i="6"/>
  <c r="G25" i="6"/>
  <c r="F25" i="6"/>
  <c r="E25" i="6"/>
  <c r="G21" i="6"/>
  <c r="G29" i="6" s="1"/>
  <c r="F21" i="6"/>
  <c r="F29" i="6" s="1"/>
  <c r="E21" i="6"/>
  <c r="E29" i="6" s="1"/>
  <c r="G16" i="6"/>
  <c r="F16" i="6"/>
  <c r="E16" i="6"/>
  <c r="G12" i="6"/>
  <c r="F12" i="6"/>
  <c r="E12" i="6"/>
  <c r="G6" i="6"/>
  <c r="G30" i="6" s="1"/>
  <c r="F6" i="6"/>
  <c r="E6" i="6"/>
  <c r="G17" i="6"/>
  <c r="E29" i="4"/>
  <c r="E30" i="4"/>
  <c r="E31" i="4"/>
  <c r="E32" i="4"/>
  <c r="E33" i="4"/>
  <c r="E34" i="4"/>
  <c r="E35" i="4"/>
  <c r="E36" i="4"/>
  <c r="E28" i="4"/>
  <c r="J17" i="4"/>
  <c r="J18" i="4"/>
  <c r="J19" i="4"/>
  <c r="J20" i="4"/>
  <c r="J21" i="4"/>
  <c r="J22" i="4"/>
  <c r="J23" i="4"/>
  <c r="J24" i="4"/>
  <c r="J16" i="4"/>
  <c r="E17" i="4"/>
  <c r="E18" i="4"/>
  <c r="E19" i="4"/>
  <c r="E20" i="4"/>
  <c r="E21" i="4"/>
  <c r="E22" i="4"/>
  <c r="E23" i="4"/>
  <c r="E24" i="4"/>
  <c r="E16" i="4"/>
  <c r="I4" i="4"/>
  <c r="I5" i="4"/>
  <c r="I6" i="4"/>
  <c r="I7" i="4"/>
  <c r="I8" i="4"/>
  <c r="I9" i="4"/>
  <c r="I10" i="4"/>
  <c r="I11" i="4"/>
  <c r="I12" i="4"/>
  <c r="I3" i="4"/>
  <c r="E3" i="4"/>
  <c r="E4" i="4"/>
  <c r="E5" i="4"/>
  <c r="E6" i="4"/>
  <c r="E7" i="4"/>
  <c r="E8" i="4"/>
  <c r="E9" i="4"/>
  <c r="E10" i="4"/>
  <c r="E11" i="4"/>
  <c r="E12" i="4"/>
  <c r="B17" i="3"/>
  <c r="D10" i="10"/>
  <c r="C10" i="10"/>
  <c r="B10" i="10"/>
  <c r="E9" i="10"/>
  <c r="E8" i="10"/>
  <c r="E7" i="10"/>
  <c r="E6" i="10"/>
  <c r="E5" i="10"/>
  <c r="E4" i="10"/>
  <c r="E10" i="10" s="1"/>
  <c r="E4" i="7"/>
  <c r="F4" i="7" s="1"/>
  <c r="E5" i="7"/>
  <c r="F5" i="7" s="1"/>
  <c r="E6" i="7"/>
  <c r="F6" i="7" s="1"/>
  <c r="E7" i="7"/>
  <c r="F7" i="7" s="1"/>
  <c r="E8" i="7"/>
  <c r="F8" i="7" s="1"/>
  <c r="E9" i="7"/>
  <c r="F9" i="7" s="1"/>
  <c r="E10" i="7"/>
  <c r="F10" i="7" s="1"/>
  <c r="E11" i="7"/>
  <c r="F11" i="7" s="1"/>
  <c r="E12" i="7"/>
  <c r="C11" i="5"/>
  <c r="C15" i="5"/>
  <c r="C16" i="5"/>
  <c r="C17" i="5"/>
  <c r="E17" i="6" l="1"/>
  <c r="E31" i="6" s="1"/>
  <c r="F17" i="6"/>
  <c r="F31" i="6" s="1"/>
  <c r="G31" i="6"/>
  <c r="C18" i="5"/>
  <c r="C19" i="5" s="1"/>
  <c r="F30" i="6" l="1"/>
  <c r="E30" i="6"/>
</calcChain>
</file>

<file path=xl/sharedStrings.xml><?xml version="1.0" encoding="utf-8"?>
<sst xmlns="http://schemas.openxmlformats.org/spreadsheetml/2006/main" count="446" uniqueCount="298">
  <si>
    <t>지역</t>
  </si>
  <si>
    <t>거래처 연락처 현황</t>
    <phoneticPr fontId="1" type="noConversion"/>
  </si>
  <si>
    <t>[표1]</t>
  </si>
  <si>
    <t>[표2]</t>
  </si>
  <si>
    <t>회원 관리 현황</t>
  </si>
  <si>
    <t>성명</t>
  </si>
  <si>
    <t>성별</t>
  </si>
  <si>
    <t>아이디</t>
  </si>
  <si>
    <t>메일주소</t>
  </si>
  <si>
    <t>최명호</t>
  </si>
  <si>
    <t>남</t>
  </si>
  <si>
    <t>hiji23@nate.com</t>
  </si>
  <si>
    <t>하진성</t>
  </si>
  <si>
    <t>now55@daum.net</t>
  </si>
  <si>
    <t>박건섭</t>
  </si>
  <si>
    <t>lsh457@naver.com</t>
  </si>
  <si>
    <t>노철민</t>
  </si>
  <si>
    <t>ten10@daum.net</t>
  </si>
  <si>
    <t>김인기</t>
  </si>
  <si>
    <t>evermk@nate.com</t>
  </si>
  <si>
    <t>홍은철</t>
  </si>
  <si>
    <t>m2m@daum.net</t>
  </si>
  <si>
    <t>성소진</t>
  </si>
  <si>
    <t>여</t>
  </si>
  <si>
    <t>last007@naver.com</t>
  </si>
  <si>
    <t>나유원</t>
  </si>
  <si>
    <t>gchoo@naver.com</t>
  </si>
  <si>
    <t>도지희</t>
  </si>
  <si>
    <t>alrud7@daum.net</t>
  </si>
  <si>
    <t>김예소</t>
  </si>
  <si>
    <t>kes20@nate.com</t>
  </si>
  <si>
    <t>[표3]</t>
  </si>
  <si>
    <t>영어 능력 시험</t>
  </si>
  <si>
    <t>[표4]</t>
  </si>
  <si>
    <t>세계여행 정보</t>
  </si>
  <si>
    <t>번호</t>
  </si>
  <si>
    <t>독해</t>
  </si>
  <si>
    <t>회화</t>
  </si>
  <si>
    <t>결과</t>
  </si>
  <si>
    <t>국가</t>
  </si>
  <si>
    <t>수도</t>
  </si>
  <si>
    <t>국가/수도</t>
  </si>
  <si>
    <t>이방주</t>
  </si>
  <si>
    <t>아시아</t>
  </si>
  <si>
    <t>korea</t>
  </si>
  <si>
    <t>seoul</t>
  </si>
  <si>
    <t>황영희</t>
  </si>
  <si>
    <t>유럽</t>
  </si>
  <si>
    <t>frace</t>
  </si>
  <si>
    <t>paris</t>
  </si>
  <si>
    <t>손기중</t>
  </si>
  <si>
    <t>아메리카</t>
  </si>
  <si>
    <t>brasil</t>
  </si>
  <si>
    <t>brasilia</t>
  </si>
  <si>
    <t>김보라</t>
  </si>
  <si>
    <t>japan</t>
  </si>
  <si>
    <t>tokyo</t>
  </si>
  <si>
    <t>엄이봉</t>
  </si>
  <si>
    <t>canada</t>
  </si>
  <si>
    <t>ottawa</t>
  </si>
  <si>
    <t>김경삼</t>
  </si>
  <si>
    <t>아프리카</t>
  </si>
  <si>
    <t>morocco</t>
  </si>
  <si>
    <t>rabat</t>
  </si>
  <si>
    <t>한우경</t>
  </si>
  <si>
    <t>china</t>
  </si>
  <si>
    <t>beijing</t>
  </si>
  <si>
    <t>김상희</t>
  </si>
  <si>
    <t>spain</t>
  </si>
  <si>
    <t>madrid</t>
  </si>
  <si>
    <t>임선빈</t>
  </si>
  <si>
    <t>kenya</t>
  </si>
  <si>
    <t>nairobi</t>
  </si>
  <si>
    <t>[표5]</t>
  </si>
  <si>
    <t>제품 판매 현황</t>
  </si>
  <si>
    <t>대리점</t>
  </si>
  <si>
    <t>제품명</t>
  </si>
  <si>
    <t>판매가</t>
  </si>
  <si>
    <t>판매량</t>
  </si>
  <si>
    <t>할인액</t>
  </si>
  <si>
    <t>강남점</t>
  </si>
  <si>
    <t>마우스</t>
  </si>
  <si>
    <t>키보드</t>
  </si>
  <si>
    <t>헤드폰</t>
  </si>
  <si>
    <t>마포점</t>
  </si>
  <si>
    <t>외장하드</t>
  </si>
  <si>
    <t>노원점</t>
  </si>
  <si>
    <t>스피커</t>
  </si>
  <si>
    <t>&lt;할인율표&gt;</t>
  </si>
  <si>
    <t>할인율</t>
  </si>
  <si>
    <t>과목</t>
  </si>
  <si>
    <t>수강요일</t>
  </si>
  <si>
    <t>강사명</t>
  </si>
  <si>
    <t>수강기간</t>
  </si>
  <si>
    <t>수강시간</t>
  </si>
  <si>
    <t>수강료</t>
  </si>
  <si>
    <t>정보처리</t>
  </si>
  <si>
    <t>서진화</t>
  </si>
  <si>
    <t>25일(75시간)</t>
  </si>
  <si>
    <t>워드</t>
  </si>
  <si>
    <t>남성미</t>
  </si>
  <si>
    <t>20일(40시간)</t>
  </si>
  <si>
    <t>컴활1급</t>
  </si>
  <si>
    <t>한종영</t>
  </si>
  <si>
    <t>컴활2급</t>
  </si>
  <si>
    <t>조여진</t>
  </si>
  <si>
    <t>사무자동화</t>
  </si>
  <si>
    <t>임진구</t>
  </si>
  <si>
    <t>20일(60시간)</t>
  </si>
  <si>
    <t>컴퓨터 학원 수강등록 현황</t>
    <phoneticPr fontId="1" type="noConversion"/>
  </si>
  <si>
    <t>월,수,금</t>
  </si>
  <si>
    <t>김한순</t>
    <phoneticPr fontId="1" type="noConversion"/>
  </si>
  <si>
    <t>유성진</t>
    <phoneticPr fontId="1" type="noConversion"/>
  </si>
  <si>
    <t>이하늘</t>
    <phoneticPr fontId="1" type="noConversion"/>
  </si>
  <si>
    <t>최서아</t>
    <phoneticPr fontId="1" type="noConversion"/>
  </si>
  <si>
    <t>황신혜</t>
    <phoneticPr fontId="1" type="noConversion"/>
  </si>
  <si>
    <t>화, 목</t>
    <phoneticPr fontId="1" type="noConversion"/>
  </si>
  <si>
    <t>30일(60시간)</t>
    <phoneticPr fontId="1" type="noConversion"/>
  </si>
  <si>
    <t>25일(50시간)</t>
    <phoneticPr fontId="1" type="noConversion"/>
  </si>
  <si>
    <t>30일(90시간)</t>
    <phoneticPr fontId="1" type="noConversion"/>
  </si>
  <si>
    <t>40일(80시간)</t>
    <phoneticPr fontId="1" type="noConversion"/>
  </si>
  <si>
    <t>건강검진 결과</t>
    <phoneticPr fontId="1" type="noConversion"/>
  </si>
  <si>
    <t>키</t>
  </si>
  <si>
    <t>몸무게</t>
  </si>
  <si>
    <t>시력</t>
  </si>
  <si>
    <t>혈액형</t>
  </si>
  <si>
    <t>청력</t>
  </si>
  <si>
    <t>혈압</t>
  </si>
  <si>
    <t>최유영</t>
  </si>
  <si>
    <t>A</t>
  </si>
  <si>
    <t>정상</t>
  </si>
  <si>
    <t>115/70</t>
  </si>
  <si>
    <t>김선호</t>
  </si>
  <si>
    <t>O</t>
  </si>
  <si>
    <t>125/85</t>
  </si>
  <si>
    <t>장승지</t>
  </si>
  <si>
    <t>B</t>
  </si>
  <si>
    <t>120/80</t>
  </si>
  <si>
    <t>최회식</t>
  </si>
  <si>
    <t>135/98</t>
  </si>
  <si>
    <t>이윤성</t>
  </si>
  <si>
    <t>118/80</t>
  </si>
  <si>
    <t>이시라</t>
  </si>
  <si>
    <t>AB</t>
  </si>
  <si>
    <t>120/75</t>
  </si>
  <si>
    <t>서진수</t>
  </si>
  <si>
    <t>132/90</t>
  </si>
  <si>
    <t>안창민</t>
  </si>
  <si>
    <t>121/81</t>
  </si>
  <si>
    <t>한미라</t>
  </si>
  <si>
    <t>120/79</t>
  </si>
  <si>
    <t>임상욱</t>
  </si>
  <si>
    <t>122/82</t>
  </si>
  <si>
    <t>4월 급여명세서</t>
    <phoneticPr fontId="1" type="noConversion"/>
  </si>
  <si>
    <t>지급액</t>
  </si>
  <si>
    <t>기본급</t>
  </si>
  <si>
    <t>야간수당</t>
  </si>
  <si>
    <t>휴일수당</t>
  </si>
  <si>
    <t>상여금</t>
  </si>
  <si>
    <t>교통비</t>
  </si>
  <si>
    <t>식비</t>
  </si>
  <si>
    <t>통신비</t>
  </si>
  <si>
    <t>소계</t>
  </si>
  <si>
    <t>공제내역</t>
  </si>
  <si>
    <t>소득세</t>
  </si>
  <si>
    <t>지방소득세</t>
  </si>
  <si>
    <t>국민연금</t>
  </si>
  <si>
    <t>건강보험</t>
  </si>
  <si>
    <t>고용보험</t>
  </si>
  <si>
    <t>차감지급액</t>
  </si>
  <si>
    <t>국민연금율</t>
  </si>
  <si>
    <t>건강보험율</t>
  </si>
  <si>
    <t>고용보험율</t>
  </si>
  <si>
    <t>사원별 휴가 사용 현황</t>
    <phoneticPr fontId="1" type="noConversion"/>
  </si>
  <si>
    <t>사원명</t>
  </si>
  <si>
    <t>부서명</t>
  </si>
  <si>
    <t>직위</t>
  </si>
  <si>
    <t>근무년수</t>
  </si>
  <si>
    <t>휴가일수</t>
  </si>
  <si>
    <t>사용일수</t>
  </si>
  <si>
    <t>강영준</t>
  </si>
  <si>
    <t>영업부</t>
  </si>
  <si>
    <t>대리</t>
  </si>
  <si>
    <t>고인송</t>
  </si>
  <si>
    <t>생산부</t>
  </si>
  <si>
    <t>과장</t>
  </si>
  <si>
    <t>김영택</t>
  </si>
  <si>
    <t>홍보부</t>
  </si>
  <si>
    <t>사원</t>
  </si>
  <si>
    <t>김은소</t>
  </si>
  <si>
    <t>김은주</t>
  </si>
  <si>
    <t>김지향</t>
  </si>
  <si>
    <t>박광희</t>
  </si>
  <si>
    <t>박승우</t>
  </si>
  <si>
    <t>박신영</t>
  </si>
  <si>
    <t>성우영</t>
  </si>
  <si>
    <t>안지희</t>
  </si>
  <si>
    <t>유진녀</t>
  </si>
  <si>
    <t>이동우</t>
  </si>
  <si>
    <t>이수협</t>
  </si>
  <si>
    <t>정은경</t>
  </si>
  <si>
    <t>조정수</t>
  </si>
  <si>
    <t>최종현</t>
  </si>
  <si>
    <t>한민성</t>
  </si>
  <si>
    <t>서점별 매출 현황</t>
    <phoneticPr fontId="1" type="noConversion"/>
  </si>
  <si>
    <t>서점명</t>
  </si>
  <si>
    <t>판매액</t>
  </si>
  <si>
    <t>평균할인율</t>
  </si>
  <si>
    <t>판매이익</t>
  </si>
  <si>
    <t>대한서점</t>
  </si>
  <si>
    <t>상공서점</t>
  </si>
  <si>
    <t>한강문고</t>
  </si>
  <si>
    <t>서울문고</t>
  </si>
  <si>
    <t>대주서점</t>
  </si>
  <si>
    <t>부영문고</t>
  </si>
  <si>
    <t>인하문고</t>
  </si>
  <si>
    <t>유명서점</t>
  </si>
  <si>
    <t>보아문고</t>
  </si>
  <si>
    <t>전국체전 메달 획득 현황</t>
    <phoneticPr fontId="1" type="noConversion"/>
  </si>
  <si>
    <t>금</t>
  </si>
  <si>
    <t>은</t>
  </si>
  <si>
    <t>동</t>
  </si>
  <si>
    <t>강원도</t>
  </si>
  <si>
    <t>광주</t>
  </si>
  <si>
    <t>대전</t>
  </si>
  <si>
    <t>부산</t>
  </si>
  <si>
    <t>서울</t>
  </si>
  <si>
    <t>마감일 :</t>
    <phoneticPr fontId="1" type="noConversion"/>
  </si>
  <si>
    <t>상공주차장 이용현황</t>
    <phoneticPr fontId="1" type="noConversion"/>
  </si>
  <si>
    <t>차량번호</t>
    <phoneticPr fontId="1" type="noConversion"/>
  </si>
  <si>
    <t>입차시간</t>
    <phoneticPr fontId="1" type="noConversion"/>
  </si>
  <si>
    <t>출차시간</t>
    <phoneticPr fontId="1" type="noConversion"/>
  </si>
  <si>
    <t>구역</t>
    <phoneticPr fontId="1" type="noConversion"/>
  </si>
  <si>
    <t>A</t>
    <phoneticPr fontId="1" type="noConversion"/>
  </si>
  <si>
    <t>C</t>
    <phoneticPr fontId="1" type="noConversion"/>
  </si>
  <si>
    <t>D</t>
    <phoneticPr fontId="1" type="noConversion"/>
  </si>
  <si>
    <t>B</t>
    <phoneticPr fontId="1" type="noConversion"/>
  </si>
  <si>
    <t>주차시간</t>
    <phoneticPr fontId="1" type="noConversion"/>
  </si>
  <si>
    <t>합계</t>
    <phoneticPr fontId="1" type="noConversion"/>
  </si>
  <si>
    <t>경기도</t>
    <phoneticPr fontId="1" type="noConversion"/>
  </si>
  <si>
    <t>평균</t>
    <phoneticPr fontId="1" type="noConversion"/>
  </si>
  <si>
    <t>거래처명</t>
    <phoneticPr fontId="1" type="noConversion"/>
  </si>
  <si>
    <t>Hanaro통신</t>
    <phoneticPr fontId="1" type="noConversion"/>
  </si>
  <si>
    <t>한국출판사</t>
    <phoneticPr fontId="1" type="noConversion"/>
  </si>
  <si>
    <t>Totalbank</t>
    <phoneticPr fontId="1" type="noConversion"/>
  </si>
  <si>
    <t>Global유통시스템</t>
    <phoneticPr fontId="1" type="noConversion"/>
  </si>
  <si>
    <t>삼신회계사무소</t>
    <phoneticPr fontId="1" type="noConversion"/>
  </si>
  <si>
    <t>대표자명</t>
    <phoneticPr fontId="1" type="noConversion"/>
  </si>
  <si>
    <t>김광속</t>
    <phoneticPr fontId="1" type="noConversion"/>
  </si>
  <si>
    <t>도서인</t>
    <phoneticPr fontId="1" type="noConversion"/>
  </si>
  <si>
    <t>왕대출</t>
    <phoneticPr fontId="1" type="noConversion"/>
  </si>
  <si>
    <t>이태배</t>
    <phoneticPr fontId="1" type="noConversion"/>
  </si>
  <si>
    <t>장부장</t>
    <phoneticPr fontId="1" type="noConversion"/>
  </si>
  <si>
    <t>전자성</t>
    <phoneticPr fontId="1" type="noConversion"/>
  </si>
  <si>
    <t>업태명</t>
    <phoneticPr fontId="1" type="noConversion"/>
  </si>
  <si>
    <t>정보서비스</t>
    <phoneticPr fontId="1" type="noConversion"/>
  </si>
  <si>
    <t>출판인쇄</t>
    <phoneticPr fontId="1" type="noConversion"/>
  </si>
  <si>
    <t>금융</t>
    <phoneticPr fontId="1" type="noConversion"/>
  </si>
  <si>
    <t>유통업</t>
    <phoneticPr fontId="1" type="noConversion"/>
  </si>
  <si>
    <t>회계</t>
    <phoneticPr fontId="1" type="noConversion"/>
  </si>
  <si>
    <t>전자</t>
    <phoneticPr fontId="1" type="noConversion"/>
  </si>
  <si>
    <t>연락처</t>
    <phoneticPr fontId="1" type="noConversion"/>
  </si>
  <si>
    <t>031-3524-9821</t>
    <phoneticPr fontId="1" type="noConversion"/>
  </si>
  <si>
    <t>02-5588-9865</t>
    <phoneticPr fontId="1" type="noConversion"/>
  </si>
  <si>
    <t>031-6247-8547</t>
    <phoneticPr fontId="1" type="noConversion"/>
  </si>
  <si>
    <t>031-648-2551</t>
    <phoneticPr fontId="1" type="noConversion"/>
  </si>
  <si>
    <t>02-3478-6547</t>
    <phoneticPr fontId="1" type="noConversion"/>
  </si>
  <si>
    <t>02-357-9814</t>
    <phoneticPr fontId="1" type="noConversion"/>
  </si>
  <si>
    <t>지역</t>
    <phoneticPr fontId="1" type="noConversion"/>
  </si>
  <si>
    <t>경기 안산</t>
    <phoneticPr fontId="1" type="noConversion"/>
  </si>
  <si>
    <t>서울 마포</t>
    <phoneticPr fontId="1" type="noConversion"/>
  </si>
  <si>
    <t>경기 수원</t>
    <phoneticPr fontId="1" type="noConversion"/>
  </si>
  <si>
    <t>서울 용산</t>
    <phoneticPr fontId="1" type="noConversion"/>
  </si>
  <si>
    <t>남</t>
    <phoneticPr fontId="1" type="noConversion"/>
  </si>
  <si>
    <t>평균키</t>
    <phoneticPr fontId="1" type="noConversion"/>
  </si>
  <si>
    <t>성명</t>
    <phoneticPr fontId="1" type="noConversion"/>
  </si>
  <si>
    <t>성별</t>
    <phoneticPr fontId="1" type="noConversion"/>
  </si>
  <si>
    <t>키</t>
    <phoneticPr fontId="1" type="noConversion"/>
  </si>
  <si>
    <t>몸무게</t>
    <phoneticPr fontId="1" type="noConversion"/>
  </si>
  <si>
    <t>혈액형</t>
    <phoneticPr fontId="1" type="noConversion"/>
  </si>
  <si>
    <t>공제율인상</t>
  </si>
  <si>
    <t>만든 사람 강현구 날짜 2024-10-12</t>
  </si>
  <si>
    <t>공제율인하</t>
  </si>
  <si>
    <t>시나리오 요약</t>
  </si>
  <si>
    <t>변경 셀:</t>
  </si>
  <si>
    <t>현재 값:</t>
  </si>
  <si>
    <t>결과 셀:</t>
  </si>
  <si>
    <t>참고: 현재 값 열은 시나리오 요약 보고서가 작성될 때의</t>
  </si>
  <si>
    <t>변경 셀 값을 나타냅니다. 각 시나리오의 변경 셀들은</t>
  </si>
  <si>
    <t>회색으로 표시됩니다.</t>
  </si>
  <si>
    <t>남 요약</t>
  </si>
  <si>
    <t>여 요약</t>
  </si>
  <si>
    <t>총합계</t>
  </si>
  <si>
    <t>과장 평균</t>
  </si>
  <si>
    <t>대리 평균</t>
  </si>
  <si>
    <t>사원 평균</t>
  </si>
  <si>
    <t>전체 평균</t>
  </si>
  <si>
    <t>로미Electronic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</si>
</sst>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176" formatCode="#,##0_ "/>
    <numFmt numFmtId="177" formatCode="0.0%"/>
    <numFmt numFmtId="178" formatCode="&quot;₩&quot;#,##0_);[Red]\(&quot;₩&quot;#,##0\)"/>
    <numFmt numFmtId="179" formatCode="&quot;*&quot;0&quot;시간&quot;"/>
  </numFmts>
  <fonts count="16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b/>
      <sz val="18"/>
      <color theme="1"/>
      <name val="돋움체"/>
      <family val="3"/>
      <charset val="129"/>
    </font>
    <font>
      <sz val="11"/>
      <color indexed="9"/>
      <name val="맑은 고딕"/>
      <family val="2"/>
      <charset val="129"/>
      <scheme val="minor"/>
    </font>
    <font>
      <sz val="11"/>
      <color indexed="9"/>
      <name val="맑은 고딕"/>
      <family val="3"/>
      <charset val="129"/>
      <scheme val="minor"/>
    </font>
    <font>
      <sz val="11"/>
      <color indexed="8"/>
      <name val="맑은 고딕"/>
      <family val="2"/>
      <charset val="129"/>
      <scheme val="minor"/>
    </font>
    <font>
      <sz val="11"/>
      <color indexed="18"/>
      <name val="맑은 고딕"/>
      <family val="2"/>
      <charset val="129"/>
      <scheme val="minor"/>
    </font>
    <font>
      <sz val="11"/>
      <color indexed="18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/>
      </patternFill>
    </fill>
    <fill>
      <patternFill patternType="solid">
        <fgColor indexed="20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7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20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176" fontId="0" fillId="0" borderId="1" xfId="1" applyNumberFormat="1" applyFont="1" applyBorder="1" applyAlignment="1">
      <alignment horizontal="right" vertical="center"/>
    </xf>
    <xf numFmtId="9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41" fontId="0" fillId="0" borderId="1" xfId="0" applyNumberFormat="1" applyBorder="1" applyAlignment="1">
      <alignment horizontal="center" vertical="center"/>
    </xf>
    <xf numFmtId="20" fontId="0" fillId="0" borderId="1" xfId="1" applyNumberFormat="1" applyFont="1" applyBorder="1" applyAlignment="1">
      <alignment horizontal="center" vertical="center"/>
    </xf>
    <xf numFmtId="0" fontId="9" fillId="0" borderId="0" xfId="0" applyFont="1" applyAlignment="1">
      <alignment horizontal="centerContinuous" vertical="center"/>
    </xf>
    <xf numFmtId="14" fontId="0" fillId="0" borderId="0" xfId="0" applyNumberFormat="1">
      <alignment vertical="center"/>
    </xf>
    <xf numFmtId="179" fontId="0" fillId="0" borderId="1" xfId="0" applyNumberFormat="1" applyBorder="1" applyAlignment="1">
      <alignment horizontal="center" vertical="center"/>
    </xf>
    <xf numFmtId="0" fontId="8" fillId="3" borderId="4" xfId="2" applyBorder="1" applyAlignment="1">
      <alignment horizontal="center" vertical="center"/>
    </xf>
    <xf numFmtId="0" fontId="8" fillId="3" borderId="5" xfId="2" applyBorder="1" applyAlignment="1">
      <alignment horizontal="center" vertical="center"/>
    </xf>
    <xf numFmtId="0" fontId="8" fillId="3" borderId="6" xfId="2" applyBorder="1" applyAlignment="1">
      <alignment horizontal="center" vertical="center"/>
    </xf>
    <xf numFmtId="178" fontId="0" fillId="0" borderId="8" xfId="0" applyNumberFormat="1" applyBorder="1">
      <alignment vertical="center"/>
    </xf>
    <xf numFmtId="0" fontId="0" fillId="0" borderId="10" xfId="0" applyBorder="1" applyAlignment="1">
      <alignment horizontal="center" vertical="center"/>
    </xf>
    <xf numFmtId="179" fontId="0" fillId="0" borderId="10" xfId="0" applyNumberFormat="1" applyBorder="1" applyAlignment="1">
      <alignment horizontal="center" vertical="center"/>
    </xf>
    <xf numFmtId="178" fontId="0" fillId="0" borderId="11" xfId="0" applyNumberFormat="1" applyBorder="1">
      <alignment vertical="center"/>
    </xf>
    <xf numFmtId="0" fontId="0" fillId="0" borderId="1" xfId="0" applyBorder="1">
      <alignment vertical="center"/>
    </xf>
    <xf numFmtId="177" fontId="0" fillId="0" borderId="0" xfId="0" applyNumberFormat="1">
      <alignment vertical="center"/>
    </xf>
    <xf numFmtId="41" fontId="0" fillId="0" borderId="13" xfId="0" applyNumberFormat="1" applyBorder="1">
      <alignment vertical="center"/>
    </xf>
    <xf numFmtId="0" fontId="11" fillId="4" borderId="14" xfId="0" applyFont="1" applyFill="1" applyBorder="1" applyAlignment="1">
      <alignment horizontal="left" vertical="center"/>
    </xf>
    <xf numFmtId="0" fontId="10" fillId="4" borderId="12" xfId="0" applyFont="1" applyFill="1" applyBorder="1" applyAlignment="1">
      <alignment horizontal="left" vertical="center"/>
    </xf>
    <xf numFmtId="0" fontId="11" fillId="4" borderId="12" xfId="0" applyFont="1" applyFill="1" applyBorder="1" applyAlignment="1">
      <alignment horizontal="left" vertical="center"/>
    </xf>
    <xf numFmtId="0" fontId="0" fillId="0" borderId="15" xfId="0" applyBorder="1">
      <alignment vertical="center"/>
    </xf>
    <xf numFmtId="0" fontId="12" fillId="5" borderId="0" xfId="0" applyFont="1" applyFill="1" applyAlignment="1">
      <alignment horizontal="left" vertical="center"/>
    </xf>
    <xf numFmtId="0" fontId="13" fillId="5" borderId="15" xfId="0" applyFont="1" applyFill="1" applyBorder="1" applyAlignment="1">
      <alignment horizontal="left" vertical="center"/>
    </xf>
    <xf numFmtId="0" fontId="14" fillId="5" borderId="15" xfId="0" applyFont="1" applyFill="1" applyBorder="1" applyAlignment="1">
      <alignment horizontal="left" vertical="center"/>
    </xf>
    <xf numFmtId="0" fontId="12" fillId="5" borderId="13" xfId="0" applyFont="1" applyFill="1" applyBorder="1" applyAlignment="1">
      <alignment horizontal="left" vertical="center"/>
    </xf>
    <xf numFmtId="0" fontId="10" fillId="4" borderId="12" xfId="0" applyFont="1" applyFill="1" applyBorder="1" applyAlignment="1">
      <alignment horizontal="right" vertical="center"/>
    </xf>
    <xf numFmtId="0" fontId="10" fillId="4" borderId="14" xfId="0" applyFont="1" applyFill="1" applyBorder="1" applyAlignment="1">
      <alignment horizontal="right" vertical="center"/>
    </xf>
    <xf numFmtId="177" fontId="0" fillId="6" borderId="0" xfId="0" applyNumberFormat="1" applyFill="1">
      <alignment vertical="center"/>
    </xf>
    <xf numFmtId="0" fontId="4" fillId="0" borderId="0" xfId="0" applyFont="1" applyAlignment="1">
      <alignment vertical="top" wrapText="1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</cellXfs>
  <cellStyles count="3">
    <cellStyle name="강조색1" xfId="2" builtinId="29"/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microsoft.com/office/2006/relationships/vbaProject" Target="vbaProject.bin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전국체전 메달 획득 현황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차트작업!$B$3</c:f>
              <c:strCache>
                <c:ptCount val="1"/>
                <c:pt idx="0">
                  <c:v>금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0C73-4D19-8C4B-1E790875AC2F}"/>
              </c:ext>
            </c:extLst>
          </c:dPt>
          <c:dLbls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C73-4D19-8C4B-1E790875AC2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차트작업!$A$4:$A$9</c:f>
              <c:strCache>
                <c:ptCount val="6"/>
                <c:pt idx="0">
                  <c:v>서울</c:v>
                </c:pt>
                <c:pt idx="1">
                  <c:v>경기도</c:v>
                </c:pt>
                <c:pt idx="2">
                  <c:v>부산</c:v>
                </c:pt>
                <c:pt idx="3">
                  <c:v>광주</c:v>
                </c:pt>
                <c:pt idx="4">
                  <c:v>강원도</c:v>
                </c:pt>
                <c:pt idx="5">
                  <c:v>대전</c:v>
                </c:pt>
              </c:strCache>
            </c:strRef>
          </c:cat>
          <c:val>
            <c:numRef>
              <c:f>차트작업!$B$4:$B$9</c:f>
              <c:numCache>
                <c:formatCode>General</c:formatCode>
                <c:ptCount val="6"/>
                <c:pt idx="0">
                  <c:v>22</c:v>
                </c:pt>
                <c:pt idx="1">
                  <c:v>27</c:v>
                </c:pt>
                <c:pt idx="2">
                  <c:v>12</c:v>
                </c:pt>
                <c:pt idx="3">
                  <c:v>20</c:v>
                </c:pt>
                <c:pt idx="4">
                  <c:v>3</c:v>
                </c:pt>
                <c:pt idx="5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CF-479F-BBF7-C73E8008FEE5}"/>
            </c:ext>
          </c:extLst>
        </c:ser>
        <c:ser>
          <c:idx val="1"/>
          <c:order val="1"/>
          <c:tx>
            <c:strRef>
              <c:f>차트작업!$C$3</c:f>
              <c:strCache>
                <c:ptCount val="1"/>
                <c:pt idx="0">
                  <c:v>은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차트작업!$A$4:$A$9</c:f>
              <c:strCache>
                <c:ptCount val="6"/>
                <c:pt idx="0">
                  <c:v>서울</c:v>
                </c:pt>
                <c:pt idx="1">
                  <c:v>경기도</c:v>
                </c:pt>
                <c:pt idx="2">
                  <c:v>부산</c:v>
                </c:pt>
                <c:pt idx="3">
                  <c:v>광주</c:v>
                </c:pt>
                <c:pt idx="4">
                  <c:v>강원도</c:v>
                </c:pt>
                <c:pt idx="5">
                  <c:v>대전</c:v>
                </c:pt>
              </c:strCache>
            </c:strRef>
          </c:cat>
          <c:val>
            <c:numRef>
              <c:f>차트작업!$C$4:$C$9</c:f>
              <c:numCache>
                <c:formatCode>General</c:formatCode>
                <c:ptCount val="6"/>
                <c:pt idx="0">
                  <c:v>25</c:v>
                </c:pt>
                <c:pt idx="1">
                  <c:v>9</c:v>
                </c:pt>
                <c:pt idx="2">
                  <c:v>14</c:v>
                </c:pt>
                <c:pt idx="3">
                  <c:v>10</c:v>
                </c:pt>
                <c:pt idx="4">
                  <c:v>11</c:v>
                </c:pt>
                <c:pt idx="5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1CF-479F-BBF7-C73E8008FEE5}"/>
            </c:ext>
          </c:extLst>
        </c:ser>
        <c:ser>
          <c:idx val="2"/>
          <c:order val="2"/>
          <c:tx>
            <c:strRef>
              <c:f>차트작업!$D$3</c:f>
              <c:strCache>
                <c:ptCount val="1"/>
                <c:pt idx="0">
                  <c:v>동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차트작업!$A$4:$A$9</c:f>
              <c:strCache>
                <c:ptCount val="6"/>
                <c:pt idx="0">
                  <c:v>서울</c:v>
                </c:pt>
                <c:pt idx="1">
                  <c:v>경기도</c:v>
                </c:pt>
                <c:pt idx="2">
                  <c:v>부산</c:v>
                </c:pt>
                <c:pt idx="3">
                  <c:v>광주</c:v>
                </c:pt>
                <c:pt idx="4">
                  <c:v>강원도</c:v>
                </c:pt>
                <c:pt idx="5">
                  <c:v>대전</c:v>
                </c:pt>
              </c:strCache>
            </c:strRef>
          </c:cat>
          <c:val>
            <c:numRef>
              <c:f>차트작업!$D$4:$D$9</c:f>
              <c:numCache>
                <c:formatCode>General</c:formatCode>
                <c:ptCount val="6"/>
                <c:pt idx="0">
                  <c:v>9</c:v>
                </c:pt>
                <c:pt idx="1">
                  <c:v>12</c:v>
                </c:pt>
                <c:pt idx="2">
                  <c:v>8</c:v>
                </c:pt>
                <c:pt idx="3">
                  <c:v>9</c:v>
                </c:pt>
                <c:pt idx="4">
                  <c:v>5</c:v>
                </c:pt>
                <c:pt idx="5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1CF-479F-BBF7-C73E8008FE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8874416"/>
        <c:axId val="408871536"/>
      </c:barChart>
      <c:catAx>
        <c:axId val="4088744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08871536"/>
        <c:crossesAt val="10"/>
        <c:auto val="1"/>
        <c:lblAlgn val="ctr"/>
        <c:lblOffset val="100"/>
        <c:noMultiLvlLbl val="0"/>
      </c:catAx>
      <c:valAx>
        <c:axId val="408871536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08874416"/>
        <c:crosses val="max"/>
        <c:crossBetween val="between"/>
        <c:majorUnit val="10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13</xdr:row>
          <xdr:rowOff>0</xdr:rowOff>
        </xdr:from>
        <xdr:to>
          <xdr:col>3</xdr:col>
          <xdr:colOff>0</xdr:colOff>
          <xdr:row>15</xdr:row>
          <xdr:rowOff>0</xdr:rowOff>
        </xdr:to>
        <xdr:sp macro="" textlink="">
          <xdr:nvSpPr>
            <xdr:cNvPr id="9217" name="Button 1" hidden="1"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:a16="http://schemas.microsoft.com/office/drawing/2014/main" id="{00000000-0008-0000-0700-00000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판매이익</a:t>
              </a:r>
            </a:p>
          </xdr:txBody>
        </xdr:sp>
        <xdr:clientData fPrintsWithSheet="0"/>
      </xdr:twoCellAnchor>
    </mc:Choice>
    <mc:Fallback/>
  </mc:AlternateContent>
  <xdr:twoCellAnchor>
    <xdr:from>
      <xdr:col>4</xdr:col>
      <xdr:colOff>0</xdr:colOff>
      <xdr:row>13</xdr:row>
      <xdr:rowOff>0</xdr:rowOff>
    </xdr:from>
    <xdr:to>
      <xdr:col>5</xdr:col>
      <xdr:colOff>0</xdr:colOff>
      <xdr:row>15</xdr:row>
      <xdr:rowOff>0</xdr:rowOff>
    </xdr:to>
    <xdr:sp macro="[0]!백분율" textlink="">
      <xdr:nvSpPr>
        <xdr:cNvPr id="4" name="사각형: 빗면 3">
          <a:extLst>
            <a:ext uri="{FF2B5EF4-FFF2-40B4-BE49-F238E27FC236}">
              <a16:creationId xmlns:a16="http://schemas.microsoft.com/office/drawing/2014/main" id="{4A1D0D25-8236-B35E-EBF7-385B0768A4E2}"/>
            </a:ext>
          </a:extLst>
        </xdr:cNvPr>
        <xdr:cNvSpPr/>
      </xdr:nvSpPr>
      <xdr:spPr>
        <a:xfrm>
          <a:off x="3019425" y="2771775"/>
          <a:ext cx="809625" cy="419100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백분율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0</xdr:rowOff>
    </xdr:from>
    <xdr:to>
      <xdr:col>7</xdr:col>
      <xdr:colOff>0</xdr:colOff>
      <xdr:row>27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4164224F-6C97-446C-9655-1F556866C3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19700D-9FC9-48F5-AA73-532438698437}">
  <dimension ref="A1:E9"/>
  <sheetViews>
    <sheetView workbookViewId="0">
      <selection activeCell="A10" sqref="A10"/>
    </sheetView>
  </sheetViews>
  <sheetFormatPr defaultRowHeight="16.5" x14ac:dyDescent="0.3"/>
  <cols>
    <col min="1" max="1" width="15.875" bestFit="1" customWidth="1"/>
    <col min="3" max="3" width="11" bestFit="1" customWidth="1"/>
    <col min="4" max="4" width="13.875" bestFit="1" customWidth="1"/>
    <col min="5" max="5" width="9.625" bestFit="1" customWidth="1"/>
  </cols>
  <sheetData>
    <row r="1" spans="1:5" x14ac:dyDescent="0.3">
      <c r="A1" t="s">
        <v>1</v>
      </c>
    </row>
    <row r="3" spans="1:5" x14ac:dyDescent="0.3">
      <c r="A3" s="10" t="s">
        <v>241</v>
      </c>
      <c r="B3" s="10" t="s">
        <v>247</v>
      </c>
      <c r="C3" s="10" t="s">
        <v>254</v>
      </c>
      <c r="D3" s="10" t="s">
        <v>261</v>
      </c>
      <c r="E3" s="10" t="s">
        <v>268</v>
      </c>
    </row>
    <row r="4" spans="1:5" x14ac:dyDescent="0.3">
      <c r="A4" s="10" t="s">
        <v>242</v>
      </c>
      <c r="B4" s="10" t="s">
        <v>248</v>
      </c>
      <c r="C4" s="10" t="s">
        <v>255</v>
      </c>
      <c r="D4" s="10" t="s">
        <v>262</v>
      </c>
      <c r="E4" s="10" t="s">
        <v>269</v>
      </c>
    </row>
    <row r="5" spans="1:5" x14ac:dyDescent="0.3">
      <c r="A5" s="10" t="s">
        <v>243</v>
      </c>
      <c r="B5" s="10" t="s">
        <v>249</v>
      </c>
      <c r="C5" s="10" t="s">
        <v>256</v>
      </c>
      <c r="D5" s="10" t="s">
        <v>263</v>
      </c>
      <c r="E5" s="10" t="s">
        <v>270</v>
      </c>
    </row>
    <row r="6" spans="1:5" x14ac:dyDescent="0.3">
      <c r="A6" s="10" t="s">
        <v>244</v>
      </c>
      <c r="B6" s="10" t="s">
        <v>250</v>
      </c>
      <c r="C6" s="10" t="s">
        <v>257</v>
      </c>
      <c r="D6" s="10" t="s">
        <v>264</v>
      </c>
      <c r="E6" s="10" t="s">
        <v>271</v>
      </c>
    </row>
    <row r="7" spans="1:5" x14ac:dyDescent="0.3">
      <c r="A7" s="10" t="s">
        <v>245</v>
      </c>
      <c r="B7" s="10" t="s">
        <v>251</v>
      </c>
      <c r="C7" s="10" t="s">
        <v>258</v>
      </c>
      <c r="D7" s="10" t="s">
        <v>265</v>
      </c>
      <c r="E7" s="10" t="s">
        <v>269</v>
      </c>
    </row>
    <row r="8" spans="1:5" x14ac:dyDescent="0.3">
      <c r="A8" s="10" t="s">
        <v>246</v>
      </c>
      <c r="B8" s="10" t="s">
        <v>252</v>
      </c>
      <c r="C8" s="10" t="s">
        <v>259</v>
      </c>
      <c r="D8" s="10" t="s">
        <v>266</v>
      </c>
      <c r="E8" s="10" t="s">
        <v>272</v>
      </c>
    </row>
    <row r="9" spans="1:5" x14ac:dyDescent="0.3">
      <c r="A9" s="10" t="s">
        <v>297</v>
      </c>
      <c r="B9" s="10" t="s">
        <v>253</v>
      </c>
      <c r="C9" s="10" t="s">
        <v>260</v>
      </c>
      <c r="D9" s="10" t="s">
        <v>267</v>
      </c>
      <c r="E9" s="10" t="s">
        <v>270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B1:G13"/>
  <sheetViews>
    <sheetView workbookViewId="0">
      <selection activeCell="I16" sqref="I16"/>
    </sheetView>
  </sheetViews>
  <sheetFormatPr defaultRowHeight="16.5" x14ac:dyDescent="0.3"/>
  <cols>
    <col min="1" max="1" width="2.625" customWidth="1"/>
    <col min="2" max="2" width="11" bestFit="1" customWidth="1"/>
    <col min="5" max="5" width="12.625" bestFit="1" customWidth="1"/>
    <col min="7" max="7" width="11.125" bestFit="1" customWidth="1"/>
  </cols>
  <sheetData>
    <row r="1" spans="2:7" ht="22.5" x14ac:dyDescent="0.3">
      <c r="B1" s="14" t="s">
        <v>109</v>
      </c>
      <c r="C1" s="14"/>
      <c r="D1" s="14"/>
      <c r="E1" s="14"/>
      <c r="F1" s="14"/>
      <c r="G1" s="14"/>
    </row>
    <row r="2" spans="2:7" ht="17.25" thickBot="1" x14ac:dyDescent="0.35">
      <c r="F2" s="10" t="s">
        <v>227</v>
      </c>
      <c r="G2" s="15">
        <v>45056</v>
      </c>
    </row>
    <row r="3" spans="2:7" x14ac:dyDescent="0.3">
      <c r="B3" s="17" t="s">
        <v>90</v>
      </c>
      <c r="C3" s="18" t="s">
        <v>91</v>
      </c>
      <c r="D3" s="18" t="s">
        <v>92</v>
      </c>
      <c r="E3" s="18" t="s">
        <v>93</v>
      </c>
      <c r="F3" s="18" t="s">
        <v>94</v>
      </c>
      <c r="G3" s="19" t="s">
        <v>95</v>
      </c>
    </row>
    <row r="4" spans="2:7" x14ac:dyDescent="0.3">
      <c r="B4" s="41" t="s">
        <v>96</v>
      </c>
      <c r="C4" s="4" t="s">
        <v>110</v>
      </c>
      <c r="D4" s="4" t="s">
        <v>97</v>
      </c>
      <c r="E4" s="4" t="s">
        <v>98</v>
      </c>
      <c r="F4" s="16">
        <v>3</v>
      </c>
      <c r="G4" s="20">
        <v>200000</v>
      </c>
    </row>
    <row r="5" spans="2:7" x14ac:dyDescent="0.3">
      <c r="B5" s="41"/>
      <c r="C5" s="4" t="s">
        <v>116</v>
      </c>
      <c r="D5" s="4" t="s">
        <v>112</v>
      </c>
      <c r="E5" s="4" t="s">
        <v>117</v>
      </c>
      <c r="F5" s="16">
        <v>2</v>
      </c>
      <c r="G5" s="20">
        <v>170000</v>
      </c>
    </row>
    <row r="6" spans="2:7" x14ac:dyDescent="0.3">
      <c r="B6" s="41" t="s">
        <v>99</v>
      </c>
      <c r="C6" s="4" t="s">
        <v>110</v>
      </c>
      <c r="D6" s="4" t="s">
        <v>100</v>
      </c>
      <c r="E6" s="4" t="s">
        <v>101</v>
      </c>
      <c r="F6" s="16">
        <v>2</v>
      </c>
      <c r="G6" s="20">
        <v>100000</v>
      </c>
    </row>
    <row r="7" spans="2:7" x14ac:dyDescent="0.3">
      <c r="B7" s="41"/>
      <c r="C7" s="4" t="s">
        <v>116</v>
      </c>
      <c r="D7" s="4" t="s">
        <v>113</v>
      </c>
      <c r="E7" s="4" t="s">
        <v>118</v>
      </c>
      <c r="F7" s="16">
        <v>2</v>
      </c>
      <c r="G7" s="20">
        <v>120000</v>
      </c>
    </row>
    <row r="8" spans="2:7" x14ac:dyDescent="0.3">
      <c r="B8" s="41" t="s">
        <v>102</v>
      </c>
      <c r="C8" s="4" t="s">
        <v>110</v>
      </c>
      <c r="D8" s="4" t="s">
        <v>103</v>
      </c>
      <c r="E8" s="4" t="s">
        <v>119</v>
      </c>
      <c r="F8" s="16">
        <v>3</v>
      </c>
      <c r="G8" s="20">
        <v>240000</v>
      </c>
    </row>
    <row r="9" spans="2:7" x14ac:dyDescent="0.3">
      <c r="B9" s="41"/>
      <c r="C9" s="4" t="s">
        <v>116</v>
      </c>
      <c r="D9" s="4" t="s">
        <v>114</v>
      </c>
      <c r="E9" s="4" t="s">
        <v>120</v>
      </c>
      <c r="F9" s="16">
        <v>2</v>
      </c>
      <c r="G9" s="20">
        <v>200000</v>
      </c>
    </row>
    <row r="10" spans="2:7" x14ac:dyDescent="0.3">
      <c r="B10" s="41" t="s">
        <v>104</v>
      </c>
      <c r="C10" s="4" t="s">
        <v>110</v>
      </c>
      <c r="D10" s="4" t="s">
        <v>105</v>
      </c>
      <c r="E10" s="4" t="s">
        <v>101</v>
      </c>
      <c r="F10" s="16">
        <v>2</v>
      </c>
      <c r="G10" s="20">
        <v>120000</v>
      </c>
    </row>
    <row r="11" spans="2:7" x14ac:dyDescent="0.3">
      <c r="B11" s="41"/>
      <c r="C11" s="4" t="s">
        <v>116</v>
      </c>
      <c r="D11" s="4" t="s">
        <v>115</v>
      </c>
      <c r="E11" s="4" t="s">
        <v>118</v>
      </c>
      <c r="F11" s="16">
        <v>2</v>
      </c>
      <c r="G11" s="20">
        <v>150000</v>
      </c>
    </row>
    <row r="12" spans="2:7" x14ac:dyDescent="0.3">
      <c r="B12" s="41" t="s">
        <v>106</v>
      </c>
      <c r="C12" s="4" t="s">
        <v>110</v>
      </c>
      <c r="D12" s="4" t="s">
        <v>107</v>
      </c>
      <c r="E12" s="4" t="s">
        <v>108</v>
      </c>
      <c r="F12" s="16">
        <v>3</v>
      </c>
      <c r="G12" s="20">
        <v>160000</v>
      </c>
    </row>
    <row r="13" spans="2:7" ht="17.25" thickBot="1" x14ac:dyDescent="0.35">
      <c r="B13" s="42"/>
      <c r="C13" s="21" t="s">
        <v>116</v>
      </c>
      <c r="D13" s="21" t="s">
        <v>111</v>
      </c>
      <c r="E13" s="21" t="s">
        <v>118</v>
      </c>
      <c r="F13" s="22">
        <v>2</v>
      </c>
      <c r="G13" s="23">
        <v>140000</v>
      </c>
    </row>
  </sheetData>
  <mergeCells count="5">
    <mergeCell ref="B12:B13"/>
    <mergeCell ref="B10:B11"/>
    <mergeCell ref="B8:B9"/>
    <mergeCell ref="B6:B7"/>
    <mergeCell ref="B4:B5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A1:H24"/>
  <sheetViews>
    <sheetView workbookViewId="0">
      <selection activeCell="J27" sqref="J27"/>
    </sheetView>
  </sheetViews>
  <sheetFormatPr defaultRowHeight="16.5" x14ac:dyDescent="0.3"/>
  <sheetData>
    <row r="1" spans="1:8" ht="20.25" x14ac:dyDescent="0.3">
      <c r="A1" s="43" t="s">
        <v>121</v>
      </c>
      <c r="B1" s="43"/>
      <c r="C1" s="43"/>
      <c r="D1" s="43"/>
      <c r="E1" s="43"/>
      <c r="F1" s="43"/>
      <c r="G1" s="43"/>
      <c r="H1" s="43"/>
    </row>
    <row r="3" spans="1:8" x14ac:dyDescent="0.3">
      <c r="A3" s="4" t="s">
        <v>5</v>
      </c>
      <c r="B3" s="4" t="s">
        <v>6</v>
      </c>
      <c r="C3" s="4" t="s">
        <v>122</v>
      </c>
      <c r="D3" s="4" t="s">
        <v>123</v>
      </c>
      <c r="E3" s="4" t="s">
        <v>124</v>
      </c>
      <c r="F3" s="4" t="s">
        <v>125</v>
      </c>
      <c r="G3" s="4" t="s">
        <v>126</v>
      </c>
      <c r="H3" s="4" t="s">
        <v>127</v>
      </c>
    </row>
    <row r="4" spans="1:8" x14ac:dyDescent="0.3">
      <c r="A4" s="4" t="s">
        <v>128</v>
      </c>
      <c r="B4" s="4" t="s">
        <v>23</v>
      </c>
      <c r="C4" s="4">
        <v>165</v>
      </c>
      <c r="D4" s="4">
        <v>50</v>
      </c>
      <c r="E4" s="4">
        <v>1.2</v>
      </c>
      <c r="F4" s="4" t="s">
        <v>129</v>
      </c>
      <c r="G4" s="4" t="s">
        <v>130</v>
      </c>
      <c r="H4" s="4" t="s">
        <v>131</v>
      </c>
    </row>
    <row r="5" spans="1:8" x14ac:dyDescent="0.3">
      <c r="A5" s="4" t="s">
        <v>132</v>
      </c>
      <c r="B5" s="4" t="s">
        <v>10</v>
      </c>
      <c r="C5" s="4">
        <v>177</v>
      </c>
      <c r="D5" s="4">
        <v>70</v>
      </c>
      <c r="E5" s="4">
        <v>0.4</v>
      </c>
      <c r="F5" s="4" t="s">
        <v>133</v>
      </c>
      <c r="G5" s="4" t="s">
        <v>130</v>
      </c>
      <c r="H5" s="4" t="s">
        <v>134</v>
      </c>
    </row>
    <row r="6" spans="1:8" x14ac:dyDescent="0.3">
      <c r="A6" s="4" t="s">
        <v>135</v>
      </c>
      <c r="B6" s="4" t="s">
        <v>23</v>
      </c>
      <c r="C6" s="4">
        <v>160</v>
      </c>
      <c r="D6" s="4">
        <v>51</v>
      </c>
      <c r="E6" s="4">
        <v>0.3</v>
      </c>
      <c r="F6" s="4" t="s">
        <v>136</v>
      </c>
      <c r="G6" s="4" t="s">
        <v>130</v>
      </c>
      <c r="H6" s="4" t="s">
        <v>137</v>
      </c>
    </row>
    <row r="7" spans="1:8" x14ac:dyDescent="0.3">
      <c r="A7" s="4" t="s">
        <v>138</v>
      </c>
      <c r="B7" s="4" t="s">
        <v>10</v>
      </c>
      <c r="C7" s="4">
        <v>185</v>
      </c>
      <c r="D7" s="4">
        <v>74</v>
      </c>
      <c r="E7" s="4">
        <v>1.5</v>
      </c>
      <c r="F7" s="4" t="s">
        <v>136</v>
      </c>
      <c r="G7" s="4" t="s">
        <v>130</v>
      </c>
      <c r="H7" s="4" t="s">
        <v>139</v>
      </c>
    </row>
    <row r="8" spans="1:8" x14ac:dyDescent="0.3">
      <c r="A8" s="4" t="s">
        <v>140</v>
      </c>
      <c r="B8" s="4" t="s">
        <v>23</v>
      </c>
      <c r="C8" s="4">
        <v>162</v>
      </c>
      <c r="D8" s="4">
        <v>49</v>
      </c>
      <c r="E8" s="4">
        <v>1.2</v>
      </c>
      <c r="F8" s="4" t="s">
        <v>129</v>
      </c>
      <c r="G8" s="4" t="s">
        <v>130</v>
      </c>
      <c r="H8" s="4" t="s">
        <v>141</v>
      </c>
    </row>
    <row r="9" spans="1:8" x14ac:dyDescent="0.3">
      <c r="A9" s="4" t="s">
        <v>142</v>
      </c>
      <c r="B9" s="4" t="s">
        <v>23</v>
      </c>
      <c r="C9" s="4">
        <v>168</v>
      </c>
      <c r="D9" s="4">
        <v>57</v>
      </c>
      <c r="E9" s="4">
        <v>0.7</v>
      </c>
      <c r="F9" s="4" t="s">
        <v>143</v>
      </c>
      <c r="G9" s="4" t="s">
        <v>130</v>
      </c>
      <c r="H9" s="4" t="s">
        <v>144</v>
      </c>
    </row>
    <row r="10" spans="1:8" x14ac:dyDescent="0.3">
      <c r="A10" s="4" t="s">
        <v>145</v>
      </c>
      <c r="B10" s="4" t="s">
        <v>10</v>
      </c>
      <c r="C10" s="4">
        <v>165</v>
      </c>
      <c r="D10" s="4">
        <v>69</v>
      </c>
      <c r="E10" s="4">
        <v>1.2</v>
      </c>
      <c r="F10" s="4" t="s">
        <v>129</v>
      </c>
      <c r="G10" s="4" t="s">
        <v>130</v>
      </c>
      <c r="H10" s="4" t="s">
        <v>146</v>
      </c>
    </row>
    <row r="11" spans="1:8" x14ac:dyDescent="0.3">
      <c r="A11" s="4" t="s">
        <v>147</v>
      </c>
      <c r="B11" s="4" t="s">
        <v>10</v>
      </c>
      <c r="C11" s="4">
        <v>175</v>
      </c>
      <c r="D11" s="4">
        <v>66</v>
      </c>
      <c r="E11" s="4">
        <v>0.1</v>
      </c>
      <c r="F11" s="4" t="s">
        <v>133</v>
      </c>
      <c r="G11" s="4" t="s">
        <v>130</v>
      </c>
      <c r="H11" s="4" t="s">
        <v>148</v>
      </c>
    </row>
    <row r="12" spans="1:8" x14ac:dyDescent="0.3">
      <c r="A12" s="4" t="s">
        <v>149</v>
      </c>
      <c r="B12" s="4" t="s">
        <v>23</v>
      </c>
      <c r="C12" s="4">
        <v>167</v>
      </c>
      <c r="D12" s="4">
        <v>60</v>
      </c>
      <c r="E12" s="4">
        <v>1.5</v>
      </c>
      <c r="F12" s="4" t="s">
        <v>143</v>
      </c>
      <c r="G12" s="4" t="s">
        <v>130</v>
      </c>
      <c r="H12" s="4" t="s">
        <v>150</v>
      </c>
    </row>
    <row r="13" spans="1:8" x14ac:dyDescent="0.3">
      <c r="A13" s="4" t="s">
        <v>151</v>
      </c>
      <c r="B13" s="4" t="s">
        <v>10</v>
      </c>
      <c r="C13" s="4">
        <v>183</v>
      </c>
      <c r="D13" s="4">
        <v>85</v>
      </c>
      <c r="E13" s="4">
        <v>0.4</v>
      </c>
      <c r="F13" s="4" t="s">
        <v>136</v>
      </c>
      <c r="G13" s="4" t="s">
        <v>130</v>
      </c>
      <c r="H13" s="4" t="s">
        <v>152</v>
      </c>
    </row>
    <row r="16" spans="1:8" x14ac:dyDescent="0.3">
      <c r="A16" s="4" t="s">
        <v>6</v>
      </c>
      <c r="B16" s="4" t="s">
        <v>274</v>
      </c>
    </row>
    <row r="17" spans="1:8" x14ac:dyDescent="0.3">
      <c r="A17" s="4" t="s">
        <v>273</v>
      </c>
      <c r="B17" s="24" t="b">
        <f>C4&gt;=AVERAGE(C4:C13)</f>
        <v>0</v>
      </c>
    </row>
    <row r="20" spans="1:8" x14ac:dyDescent="0.3">
      <c r="A20" s="10" t="s">
        <v>275</v>
      </c>
      <c r="B20" s="10" t="s">
        <v>276</v>
      </c>
      <c r="C20" s="10" t="s">
        <v>277</v>
      </c>
      <c r="D20" s="10" t="s">
        <v>278</v>
      </c>
      <c r="E20" s="10" t="s">
        <v>279</v>
      </c>
      <c r="F20" s="10"/>
      <c r="G20" s="10"/>
      <c r="H20" s="10"/>
    </row>
    <row r="21" spans="1:8" x14ac:dyDescent="0.3">
      <c r="A21" s="4" t="s">
        <v>132</v>
      </c>
      <c r="B21" s="4" t="s">
        <v>10</v>
      </c>
      <c r="C21" s="4">
        <v>177</v>
      </c>
      <c r="D21" s="4">
        <v>70</v>
      </c>
      <c r="E21" s="4" t="s">
        <v>133</v>
      </c>
    </row>
    <row r="22" spans="1:8" x14ac:dyDescent="0.3">
      <c r="A22" s="4" t="s">
        <v>138</v>
      </c>
      <c r="B22" s="4" t="s">
        <v>10</v>
      </c>
      <c r="C22" s="4">
        <v>185</v>
      </c>
      <c r="D22" s="4">
        <v>74</v>
      </c>
      <c r="E22" s="4" t="s">
        <v>136</v>
      </c>
    </row>
    <row r="23" spans="1:8" x14ac:dyDescent="0.3">
      <c r="A23" s="4" t="s">
        <v>147</v>
      </c>
      <c r="B23" s="4" t="s">
        <v>10</v>
      </c>
      <c r="C23" s="4">
        <v>175</v>
      </c>
      <c r="D23" s="4">
        <v>66</v>
      </c>
      <c r="E23" s="4" t="s">
        <v>133</v>
      </c>
    </row>
    <row r="24" spans="1:8" x14ac:dyDescent="0.3">
      <c r="A24" s="4" t="s">
        <v>151</v>
      </c>
      <c r="B24" s="4" t="s">
        <v>10</v>
      </c>
      <c r="C24" s="4">
        <v>183</v>
      </c>
      <c r="D24" s="4">
        <v>85</v>
      </c>
      <c r="E24" s="4" t="s">
        <v>136</v>
      </c>
    </row>
  </sheetData>
  <mergeCells count="1">
    <mergeCell ref="A1:H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J40"/>
  <sheetViews>
    <sheetView workbookViewId="0">
      <selection activeCell="J36" sqref="J36"/>
    </sheetView>
  </sheetViews>
  <sheetFormatPr defaultRowHeight="16.5" x14ac:dyDescent="0.3"/>
  <cols>
    <col min="1" max="1" width="8.625" customWidth="1"/>
    <col min="3" max="4" width="8.625" customWidth="1"/>
    <col min="5" max="5" width="10.875" bestFit="1" customWidth="1"/>
    <col min="10" max="10" width="18.75" bestFit="1" customWidth="1"/>
  </cols>
  <sheetData>
    <row r="1" spans="1:10" x14ac:dyDescent="0.3">
      <c r="A1" s="1" t="s">
        <v>2</v>
      </c>
      <c r="B1" s="3" t="s">
        <v>228</v>
      </c>
      <c r="G1" s="2" t="s">
        <v>3</v>
      </c>
      <c r="H1" s="3" t="s">
        <v>4</v>
      </c>
    </row>
    <row r="2" spans="1:10" x14ac:dyDescent="0.3">
      <c r="A2" s="4" t="s">
        <v>229</v>
      </c>
      <c r="B2" s="4" t="s">
        <v>232</v>
      </c>
      <c r="C2" s="4" t="s">
        <v>230</v>
      </c>
      <c r="D2" s="4" t="s">
        <v>231</v>
      </c>
      <c r="E2" s="6" t="s">
        <v>237</v>
      </c>
      <c r="G2" s="4" t="s">
        <v>5</v>
      </c>
      <c r="H2" s="4" t="s">
        <v>6</v>
      </c>
      <c r="I2" s="6" t="s">
        <v>7</v>
      </c>
      <c r="J2" s="4" t="s">
        <v>8</v>
      </c>
    </row>
    <row r="3" spans="1:10" x14ac:dyDescent="0.3">
      <c r="A3" s="4">
        <v>4886</v>
      </c>
      <c r="B3" s="4" t="s">
        <v>233</v>
      </c>
      <c r="C3" s="5">
        <v>0.42152777777777778</v>
      </c>
      <c r="D3" s="13">
        <v>0.47500000000000003</v>
      </c>
      <c r="E3" s="4" t="str">
        <f>IF(MINUTE(D3-C3)&gt;30,HOUR(D3-C3)+1,HOUR(D3-C3))&amp;"시간"</f>
        <v>1시간</v>
      </c>
      <c r="G3" s="4" t="s">
        <v>9</v>
      </c>
      <c r="H3" s="4" t="s">
        <v>10</v>
      </c>
      <c r="I3" s="4" t="str">
        <f>MID(J3,1,SEARCH("@",J3,1)-1)</f>
        <v>hiji23</v>
      </c>
      <c r="J3" s="4" t="s">
        <v>11</v>
      </c>
    </row>
    <row r="4" spans="1:10" x14ac:dyDescent="0.3">
      <c r="A4" s="4">
        <v>7570</v>
      </c>
      <c r="B4" s="4" t="s">
        <v>234</v>
      </c>
      <c r="C4" s="5">
        <v>0.43958333333333338</v>
      </c>
      <c r="D4" s="13">
        <v>0.51944444444444449</v>
      </c>
      <c r="E4" s="4" t="str">
        <f t="shared" ref="E4:E12" si="0">IF(MINUTE(D4-C4)&gt;30,HOUR(D4-C4)+1,HOUR(D4-C4))&amp;"시간"</f>
        <v>2시간</v>
      </c>
      <c r="G4" s="4" t="s">
        <v>12</v>
      </c>
      <c r="H4" s="4" t="s">
        <v>10</v>
      </c>
      <c r="I4" s="4" t="str">
        <f t="shared" ref="I4:I12" si="1">MID(J4,1,SEARCH("@",J4,1)-1)</f>
        <v>now55</v>
      </c>
      <c r="J4" s="4" t="s">
        <v>13</v>
      </c>
    </row>
    <row r="5" spans="1:10" x14ac:dyDescent="0.3">
      <c r="A5" s="4">
        <v>5248</v>
      </c>
      <c r="B5" s="4" t="s">
        <v>235</v>
      </c>
      <c r="C5" s="5">
        <v>0.45694444444444443</v>
      </c>
      <c r="D5" s="13">
        <v>0.56666666666666665</v>
      </c>
      <c r="E5" s="4" t="str">
        <f t="shared" si="0"/>
        <v>3시간</v>
      </c>
      <c r="G5" s="4" t="s">
        <v>14</v>
      </c>
      <c r="H5" s="4" t="s">
        <v>10</v>
      </c>
      <c r="I5" s="4" t="str">
        <f t="shared" si="1"/>
        <v>lsh457</v>
      </c>
      <c r="J5" s="4" t="s">
        <v>15</v>
      </c>
    </row>
    <row r="6" spans="1:10" x14ac:dyDescent="0.3">
      <c r="A6" s="4">
        <v>6865</v>
      </c>
      <c r="B6" s="4" t="s">
        <v>236</v>
      </c>
      <c r="C6" s="5">
        <v>0.4680555555555555</v>
      </c>
      <c r="D6" s="13">
        <v>0.53611111111111109</v>
      </c>
      <c r="E6" s="4" t="str">
        <f t="shared" si="0"/>
        <v>2시간</v>
      </c>
      <c r="G6" s="4" t="s">
        <v>16</v>
      </c>
      <c r="H6" s="4" t="s">
        <v>10</v>
      </c>
      <c r="I6" s="4" t="str">
        <f t="shared" si="1"/>
        <v>ten10</v>
      </c>
      <c r="J6" s="4" t="s">
        <v>17</v>
      </c>
    </row>
    <row r="7" spans="1:10" x14ac:dyDescent="0.3">
      <c r="A7" s="4">
        <v>4940</v>
      </c>
      <c r="B7" s="4" t="s">
        <v>233</v>
      </c>
      <c r="C7" s="5">
        <v>0.47638888888888892</v>
      </c>
      <c r="D7" s="13">
        <v>0.58194444444444449</v>
      </c>
      <c r="E7" s="4" t="str">
        <f t="shared" si="0"/>
        <v>3시간</v>
      </c>
      <c r="G7" s="4" t="s">
        <v>18</v>
      </c>
      <c r="H7" s="4" t="s">
        <v>10</v>
      </c>
      <c r="I7" s="4" t="str">
        <f t="shared" si="1"/>
        <v>evermk</v>
      </c>
      <c r="J7" s="4" t="s">
        <v>19</v>
      </c>
    </row>
    <row r="8" spans="1:10" x14ac:dyDescent="0.3">
      <c r="A8" s="4">
        <v>7257</v>
      </c>
      <c r="B8" s="4" t="s">
        <v>236</v>
      </c>
      <c r="C8" s="5">
        <v>0.49513888888888885</v>
      </c>
      <c r="D8" s="13">
        <v>0.59791666666666665</v>
      </c>
      <c r="E8" s="4" t="str">
        <f t="shared" si="0"/>
        <v>2시간</v>
      </c>
      <c r="G8" s="4" t="s">
        <v>20</v>
      </c>
      <c r="H8" s="4" t="s">
        <v>10</v>
      </c>
      <c r="I8" s="4" t="str">
        <f t="shared" si="1"/>
        <v>m2m</v>
      </c>
      <c r="J8" s="4" t="s">
        <v>21</v>
      </c>
    </row>
    <row r="9" spans="1:10" x14ac:dyDescent="0.3">
      <c r="A9" s="4">
        <v>1122</v>
      </c>
      <c r="B9" s="4" t="s">
        <v>234</v>
      </c>
      <c r="C9" s="5">
        <v>0.50277777777777777</v>
      </c>
      <c r="D9" s="13">
        <v>0.58680555555555558</v>
      </c>
      <c r="E9" s="4" t="str">
        <f t="shared" si="0"/>
        <v>2시간</v>
      </c>
      <c r="G9" s="4" t="s">
        <v>22</v>
      </c>
      <c r="H9" s="4" t="s">
        <v>23</v>
      </c>
      <c r="I9" s="4" t="str">
        <f t="shared" si="1"/>
        <v>last007</v>
      </c>
      <c r="J9" s="4" t="s">
        <v>24</v>
      </c>
    </row>
    <row r="10" spans="1:10" x14ac:dyDescent="0.3">
      <c r="A10" s="4">
        <v>5006</v>
      </c>
      <c r="B10" s="4" t="s">
        <v>234</v>
      </c>
      <c r="C10" s="5">
        <v>0.51458333333333328</v>
      </c>
      <c r="D10" s="13">
        <v>0.64374999999999993</v>
      </c>
      <c r="E10" s="4" t="str">
        <f t="shared" si="0"/>
        <v>3시간</v>
      </c>
      <c r="G10" s="4" t="s">
        <v>25</v>
      </c>
      <c r="H10" s="4" t="s">
        <v>23</v>
      </c>
      <c r="I10" s="4" t="str">
        <f t="shared" si="1"/>
        <v>gchoo</v>
      </c>
      <c r="J10" s="4" t="s">
        <v>26</v>
      </c>
    </row>
    <row r="11" spans="1:10" x14ac:dyDescent="0.3">
      <c r="A11" s="4">
        <v>2394</v>
      </c>
      <c r="B11" s="4" t="s">
        <v>235</v>
      </c>
      <c r="C11" s="5">
        <v>0.53402777777777777</v>
      </c>
      <c r="D11" s="13">
        <v>0.62708333333333333</v>
      </c>
      <c r="E11" s="4" t="str">
        <f t="shared" si="0"/>
        <v>2시간</v>
      </c>
      <c r="G11" s="4" t="s">
        <v>27</v>
      </c>
      <c r="H11" s="4" t="s">
        <v>23</v>
      </c>
      <c r="I11" s="4" t="str">
        <f t="shared" si="1"/>
        <v>alrud7</v>
      </c>
      <c r="J11" s="4" t="s">
        <v>28</v>
      </c>
    </row>
    <row r="12" spans="1:10" x14ac:dyDescent="0.3">
      <c r="A12" s="4">
        <v>8465</v>
      </c>
      <c r="B12" s="4" t="s">
        <v>233</v>
      </c>
      <c r="C12" s="5">
        <v>0.53680555555555554</v>
      </c>
      <c r="D12" s="13">
        <v>0.68472222222222223</v>
      </c>
      <c r="E12" s="4" t="str">
        <f t="shared" si="0"/>
        <v>4시간</v>
      </c>
      <c r="G12" s="4" t="s">
        <v>29</v>
      </c>
      <c r="H12" s="4" t="s">
        <v>23</v>
      </c>
      <c r="I12" s="4" t="str">
        <f t="shared" si="1"/>
        <v>kes20</v>
      </c>
      <c r="J12" s="4" t="s">
        <v>30</v>
      </c>
    </row>
    <row r="14" spans="1:10" x14ac:dyDescent="0.3">
      <c r="A14" s="2" t="s">
        <v>31</v>
      </c>
      <c r="B14" s="3" t="s">
        <v>32</v>
      </c>
      <c r="G14" s="2" t="s">
        <v>33</v>
      </c>
      <c r="H14" s="3" t="s">
        <v>34</v>
      </c>
    </row>
    <row r="15" spans="1:10" x14ac:dyDescent="0.3">
      <c r="A15" s="4" t="s">
        <v>35</v>
      </c>
      <c r="B15" s="4" t="s">
        <v>5</v>
      </c>
      <c r="C15" s="4" t="s">
        <v>36</v>
      </c>
      <c r="D15" s="4" t="s">
        <v>37</v>
      </c>
      <c r="E15" s="6" t="s">
        <v>38</v>
      </c>
      <c r="G15" s="4" t="s">
        <v>0</v>
      </c>
      <c r="H15" s="4" t="s">
        <v>39</v>
      </c>
      <c r="I15" s="4" t="s">
        <v>40</v>
      </c>
      <c r="J15" s="6" t="s">
        <v>41</v>
      </c>
    </row>
    <row r="16" spans="1:10" x14ac:dyDescent="0.3">
      <c r="A16" s="4">
        <v>1</v>
      </c>
      <c r="B16" s="4" t="s">
        <v>42</v>
      </c>
      <c r="C16" s="4">
        <v>45</v>
      </c>
      <c r="D16" s="4">
        <v>48</v>
      </c>
      <c r="E16" s="4" t="str">
        <f>IF(OR(_xlfn.RANK.EQ(C16,$C$16:$C$24)&lt;=3,_xlfn.RANK.EQ(D16,$D$16:$D$24)&lt;=3),"통과","")</f>
        <v>통과</v>
      </c>
      <c r="G16" s="4" t="s">
        <v>43</v>
      </c>
      <c r="H16" s="4" t="s">
        <v>44</v>
      </c>
      <c r="I16" s="4" t="s">
        <v>45</v>
      </c>
      <c r="J16" s="4" t="str">
        <f>UPPER(H16)&amp;"("&amp;PROPER(I16)&amp;")"</f>
        <v>KOREA(Seoul)</v>
      </c>
    </row>
    <row r="17" spans="1:10" x14ac:dyDescent="0.3">
      <c r="A17" s="4">
        <v>2</v>
      </c>
      <c r="B17" s="4" t="s">
        <v>46</v>
      </c>
      <c r="C17" s="4">
        <v>40</v>
      </c>
      <c r="D17" s="4">
        <v>41</v>
      </c>
      <c r="E17" s="4" t="str">
        <f t="shared" ref="E17:E24" si="2">IF(OR(_xlfn.RANK.EQ(C17,$C$16:$C$24)&lt;=3,_xlfn.RANK.EQ(D17,$D$16:$D$24)&lt;=3),"통과","")</f>
        <v/>
      </c>
      <c r="G17" s="4" t="s">
        <v>47</v>
      </c>
      <c r="H17" s="4" t="s">
        <v>48</v>
      </c>
      <c r="I17" s="4" t="s">
        <v>49</v>
      </c>
      <c r="J17" s="4" t="str">
        <f t="shared" ref="J17:J24" si="3">UPPER(H17)&amp;"("&amp;PROPER(I17)&amp;")"</f>
        <v>FRACE(Paris)</v>
      </c>
    </row>
    <row r="18" spans="1:10" x14ac:dyDescent="0.3">
      <c r="A18" s="4">
        <v>3</v>
      </c>
      <c r="B18" s="4" t="s">
        <v>50</v>
      </c>
      <c r="C18" s="4">
        <v>33</v>
      </c>
      <c r="D18" s="4">
        <v>45</v>
      </c>
      <c r="E18" s="4" t="str">
        <f t="shared" si="2"/>
        <v/>
      </c>
      <c r="G18" s="4" t="s">
        <v>51</v>
      </c>
      <c r="H18" s="4" t="s">
        <v>52</v>
      </c>
      <c r="I18" s="4" t="s">
        <v>53</v>
      </c>
      <c r="J18" s="4" t="str">
        <f t="shared" si="3"/>
        <v>BRASIL(Brasilia)</v>
      </c>
    </row>
    <row r="19" spans="1:10" x14ac:dyDescent="0.3">
      <c r="A19" s="4">
        <v>4</v>
      </c>
      <c r="B19" s="4" t="s">
        <v>54</v>
      </c>
      <c r="C19" s="4">
        <v>37</v>
      </c>
      <c r="D19" s="4">
        <v>35</v>
      </c>
      <c r="E19" s="4" t="str">
        <f t="shared" si="2"/>
        <v/>
      </c>
      <c r="G19" s="4" t="s">
        <v>43</v>
      </c>
      <c r="H19" s="4" t="s">
        <v>55</v>
      </c>
      <c r="I19" s="4" t="s">
        <v>56</v>
      </c>
      <c r="J19" s="4" t="str">
        <f t="shared" si="3"/>
        <v>JAPAN(Tokyo)</v>
      </c>
    </row>
    <row r="20" spans="1:10" x14ac:dyDescent="0.3">
      <c r="A20" s="4">
        <v>5</v>
      </c>
      <c r="B20" s="4" t="s">
        <v>57</v>
      </c>
      <c r="C20" s="4">
        <v>41</v>
      </c>
      <c r="D20" s="4">
        <v>50</v>
      </c>
      <c r="E20" s="4" t="str">
        <f t="shared" si="2"/>
        <v>통과</v>
      </c>
      <c r="G20" s="4" t="s">
        <v>51</v>
      </c>
      <c r="H20" s="4" t="s">
        <v>58</v>
      </c>
      <c r="I20" s="4" t="s">
        <v>59</v>
      </c>
      <c r="J20" s="4" t="str">
        <f t="shared" si="3"/>
        <v>CANADA(Ottawa)</v>
      </c>
    </row>
    <row r="21" spans="1:10" x14ac:dyDescent="0.3">
      <c r="A21" s="4">
        <v>6</v>
      </c>
      <c r="B21" s="4" t="s">
        <v>60</v>
      </c>
      <c r="C21" s="4">
        <v>34</v>
      </c>
      <c r="D21" s="4">
        <v>47</v>
      </c>
      <c r="E21" s="4" t="str">
        <f t="shared" si="2"/>
        <v>통과</v>
      </c>
      <c r="G21" s="4" t="s">
        <v>61</v>
      </c>
      <c r="H21" s="4" t="s">
        <v>62</v>
      </c>
      <c r="I21" s="4" t="s">
        <v>63</v>
      </c>
      <c r="J21" s="4" t="str">
        <f t="shared" si="3"/>
        <v>MOROCCO(Rabat)</v>
      </c>
    </row>
    <row r="22" spans="1:10" x14ac:dyDescent="0.3">
      <c r="A22" s="4">
        <v>7</v>
      </c>
      <c r="B22" s="4" t="s">
        <v>64</v>
      </c>
      <c r="C22" s="4">
        <v>29</v>
      </c>
      <c r="D22" s="4">
        <v>33</v>
      </c>
      <c r="E22" s="4" t="str">
        <f t="shared" si="2"/>
        <v/>
      </c>
      <c r="G22" s="4" t="s">
        <v>43</v>
      </c>
      <c r="H22" s="4" t="s">
        <v>65</v>
      </c>
      <c r="I22" s="4" t="s">
        <v>66</v>
      </c>
      <c r="J22" s="4" t="str">
        <f t="shared" si="3"/>
        <v>CHINA(Beijing)</v>
      </c>
    </row>
    <row r="23" spans="1:10" x14ac:dyDescent="0.3">
      <c r="A23" s="4">
        <v>8</v>
      </c>
      <c r="B23" s="4" t="s">
        <v>67</v>
      </c>
      <c r="C23" s="4">
        <v>41</v>
      </c>
      <c r="D23" s="4">
        <v>31</v>
      </c>
      <c r="E23" s="4" t="str">
        <f t="shared" si="2"/>
        <v>통과</v>
      </c>
      <c r="G23" s="4" t="s">
        <v>47</v>
      </c>
      <c r="H23" s="4" t="s">
        <v>68</v>
      </c>
      <c r="I23" s="4" t="s">
        <v>69</v>
      </c>
      <c r="J23" s="4" t="str">
        <f t="shared" si="3"/>
        <v>SPAIN(Madrid)</v>
      </c>
    </row>
    <row r="24" spans="1:10" x14ac:dyDescent="0.3">
      <c r="A24" s="4">
        <v>9</v>
      </c>
      <c r="B24" s="4" t="s">
        <v>70</v>
      </c>
      <c r="C24" s="4">
        <v>37</v>
      </c>
      <c r="D24" s="4">
        <v>40</v>
      </c>
      <c r="E24" s="4" t="str">
        <f t="shared" si="2"/>
        <v/>
      </c>
      <c r="G24" s="4" t="s">
        <v>61</v>
      </c>
      <c r="H24" s="4" t="s">
        <v>71</v>
      </c>
      <c r="I24" s="4" t="s">
        <v>72</v>
      </c>
      <c r="J24" s="4" t="str">
        <f t="shared" si="3"/>
        <v>KENYA(Nairobi)</v>
      </c>
    </row>
    <row r="26" spans="1:10" x14ac:dyDescent="0.3">
      <c r="A26" s="2" t="s">
        <v>73</v>
      </c>
      <c r="B26" s="3" t="s">
        <v>74</v>
      </c>
    </row>
    <row r="27" spans="1:10" x14ac:dyDescent="0.3">
      <c r="A27" s="4" t="s">
        <v>75</v>
      </c>
      <c r="B27" s="4" t="s">
        <v>76</v>
      </c>
      <c r="C27" s="4" t="s">
        <v>77</v>
      </c>
      <c r="D27" s="4" t="s">
        <v>78</v>
      </c>
      <c r="E27" s="6" t="s">
        <v>79</v>
      </c>
    </row>
    <row r="28" spans="1:10" x14ac:dyDescent="0.3">
      <c r="A28" s="4" t="s">
        <v>80</v>
      </c>
      <c r="B28" s="4" t="s">
        <v>81</v>
      </c>
      <c r="C28" s="8">
        <v>20000</v>
      </c>
      <c r="D28" s="8">
        <v>1247</v>
      </c>
      <c r="E28" s="8">
        <f>C28*D28*IFERROR(HLOOKUP(B28,$B$39:$D$40,2,FALSE),0%)</f>
        <v>1995200</v>
      </c>
    </row>
    <row r="29" spans="1:10" x14ac:dyDescent="0.3">
      <c r="A29" s="4" t="s">
        <v>80</v>
      </c>
      <c r="B29" s="4" t="s">
        <v>82</v>
      </c>
      <c r="C29" s="8">
        <v>18000</v>
      </c>
      <c r="D29" s="8">
        <v>865</v>
      </c>
      <c r="E29" s="8">
        <f t="shared" ref="E29:E36" si="4">C29*D29*IFERROR(HLOOKUP(B29,$B$39:$D$40,2,FALSE),0%)</f>
        <v>1557000</v>
      </c>
    </row>
    <row r="30" spans="1:10" x14ac:dyDescent="0.3">
      <c r="A30" s="4" t="s">
        <v>80</v>
      </c>
      <c r="B30" s="4" t="s">
        <v>83</v>
      </c>
      <c r="C30" s="8">
        <v>15000</v>
      </c>
      <c r="D30" s="8">
        <v>1021</v>
      </c>
      <c r="E30" s="8">
        <f t="shared" si="4"/>
        <v>2144100</v>
      </c>
    </row>
    <row r="31" spans="1:10" x14ac:dyDescent="0.3">
      <c r="A31" s="4" t="s">
        <v>84</v>
      </c>
      <c r="B31" s="4" t="s">
        <v>81</v>
      </c>
      <c r="C31" s="8">
        <v>20000</v>
      </c>
      <c r="D31" s="8">
        <v>758</v>
      </c>
      <c r="E31" s="8">
        <f t="shared" si="4"/>
        <v>1212800</v>
      </c>
    </row>
    <row r="32" spans="1:10" x14ac:dyDescent="0.3">
      <c r="A32" s="4" t="s">
        <v>84</v>
      </c>
      <c r="B32" s="4" t="s">
        <v>85</v>
      </c>
      <c r="C32" s="8">
        <v>45000</v>
      </c>
      <c r="D32" s="8">
        <v>248</v>
      </c>
      <c r="E32" s="8">
        <f t="shared" si="4"/>
        <v>0</v>
      </c>
    </row>
    <row r="33" spans="1:5" x14ac:dyDescent="0.3">
      <c r="A33" s="4" t="s">
        <v>84</v>
      </c>
      <c r="B33" s="4" t="s">
        <v>83</v>
      </c>
      <c r="C33" s="8">
        <v>15000</v>
      </c>
      <c r="D33" s="8">
        <v>675</v>
      </c>
      <c r="E33" s="8">
        <f t="shared" si="4"/>
        <v>1417500.0000000002</v>
      </c>
    </row>
    <row r="34" spans="1:5" x14ac:dyDescent="0.3">
      <c r="A34" s="4" t="s">
        <v>86</v>
      </c>
      <c r="B34" s="4" t="s">
        <v>81</v>
      </c>
      <c r="C34" s="8">
        <v>20000</v>
      </c>
      <c r="D34" s="8">
        <v>957</v>
      </c>
      <c r="E34" s="8">
        <f t="shared" si="4"/>
        <v>1531200</v>
      </c>
    </row>
    <row r="35" spans="1:5" x14ac:dyDescent="0.3">
      <c r="A35" s="4" t="s">
        <v>86</v>
      </c>
      <c r="B35" s="4" t="s">
        <v>82</v>
      </c>
      <c r="C35" s="8">
        <v>18000</v>
      </c>
      <c r="D35" s="8">
        <v>893</v>
      </c>
      <c r="E35" s="8">
        <f t="shared" si="4"/>
        <v>1607400</v>
      </c>
    </row>
    <row r="36" spans="1:5" x14ac:dyDescent="0.3">
      <c r="A36" s="4" t="s">
        <v>86</v>
      </c>
      <c r="B36" s="4" t="s">
        <v>87</v>
      </c>
      <c r="C36" s="8">
        <v>17500</v>
      </c>
      <c r="D36" s="8">
        <v>768</v>
      </c>
      <c r="E36" s="8">
        <f t="shared" si="4"/>
        <v>0</v>
      </c>
    </row>
    <row r="38" spans="1:5" x14ac:dyDescent="0.3">
      <c r="A38" t="s">
        <v>88</v>
      </c>
    </row>
    <row r="39" spans="1:5" x14ac:dyDescent="0.3">
      <c r="A39" s="4" t="s">
        <v>76</v>
      </c>
      <c r="B39" s="4" t="s">
        <v>81</v>
      </c>
      <c r="C39" s="4" t="s">
        <v>82</v>
      </c>
      <c r="D39" s="4" t="s">
        <v>83</v>
      </c>
    </row>
    <row r="40" spans="1:5" x14ac:dyDescent="0.3">
      <c r="A40" s="4" t="s">
        <v>89</v>
      </c>
      <c r="B40" s="9">
        <v>0.08</v>
      </c>
      <c r="C40" s="9">
        <v>0.1</v>
      </c>
      <c r="D40" s="9">
        <v>0.14000000000000001</v>
      </c>
    </row>
  </sheetData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75D54A-8992-46B2-ABEB-F4930E712216}">
  <sheetPr>
    <outlinePr summaryBelow="0"/>
  </sheetPr>
  <dimension ref="B1:F13"/>
  <sheetViews>
    <sheetView showGridLines="0" workbookViewId="0"/>
  </sheetViews>
  <sheetFormatPr defaultRowHeight="16.5" outlineLevelRow="1" outlineLevelCol="1" x14ac:dyDescent="0.3"/>
  <cols>
    <col min="3" max="3" width="11" bestFit="1" customWidth="1"/>
    <col min="4" max="6" width="11" bestFit="1" customWidth="1" outlineLevel="1"/>
  </cols>
  <sheetData>
    <row r="1" spans="2:6" ht="17.25" thickBot="1" x14ac:dyDescent="0.35"/>
    <row r="2" spans="2:6" x14ac:dyDescent="0.3">
      <c r="B2" s="28" t="s">
        <v>283</v>
      </c>
      <c r="C2" s="29"/>
      <c r="D2" s="35"/>
      <c r="E2" s="35"/>
      <c r="F2" s="35"/>
    </row>
    <row r="3" spans="2:6" collapsed="1" x14ac:dyDescent="0.3">
      <c r="B3" s="27"/>
      <c r="C3" s="27"/>
      <c r="D3" s="36" t="s">
        <v>285</v>
      </c>
      <c r="E3" s="36" t="s">
        <v>280</v>
      </c>
      <c r="F3" s="36" t="s">
        <v>282</v>
      </c>
    </row>
    <row r="4" spans="2:6" ht="40.5" hidden="1" outlineLevel="1" x14ac:dyDescent="0.3">
      <c r="B4" s="31"/>
      <c r="C4" s="31"/>
      <c r="E4" s="38" t="s">
        <v>281</v>
      </c>
      <c r="F4" s="38" t="s">
        <v>281</v>
      </c>
    </row>
    <row r="5" spans="2:6" x14ac:dyDescent="0.3">
      <c r="B5" s="32" t="s">
        <v>284</v>
      </c>
      <c r="C5" s="33"/>
      <c r="D5" s="30"/>
      <c r="E5" s="30"/>
      <c r="F5" s="30"/>
    </row>
    <row r="6" spans="2:6" outlineLevel="1" x14ac:dyDescent="0.3">
      <c r="B6" s="31"/>
      <c r="C6" s="31" t="s">
        <v>166</v>
      </c>
      <c r="D6" s="25">
        <v>4.4999999999999998E-2</v>
      </c>
      <c r="E6" s="37">
        <v>0.05</v>
      </c>
      <c r="F6" s="37">
        <v>0.04</v>
      </c>
    </row>
    <row r="7" spans="2:6" outlineLevel="1" x14ac:dyDescent="0.3">
      <c r="B7" s="31"/>
      <c r="C7" s="31" t="s">
        <v>167</v>
      </c>
      <c r="D7" s="25">
        <v>0.03</v>
      </c>
      <c r="E7" s="37">
        <v>3.5000000000000003E-2</v>
      </c>
      <c r="F7" s="37">
        <v>2.5000000000000001E-2</v>
      </c>
    </row>
    <row r="8" spans="2:6" outlineLevel="1" x14ac:dyDescent="0.3">
      <c r="B8" s="31"/>
      <c r="C8" s="31" t="s">
        <v>168</v>
      </c>
      <c r="D8" s="25">
        <v>5.0000000000000001E-3</v>
      </c>
      <c r="E8" s="37">
        <v>8.0000000000000002E-3</v>
      </c>
      <c r="F8" s="37">
        <v>2E-3</v>
      </c>
    </row>
    <row r="9" spans="2:6" x14ac:dyDescent="0.3">
      <c r="B9" s="32" t="s">
        <v>286</v>
      </c>
      <c r="C9" s="33"/>
      <c r="D9" s="30"/>
      <c r="E9" s="30"/>
      <c r="F9" s="30"/>
    </row>
    <row r="10" spans="2:6" ht="17.25" outlineLevel="1" thickBot="1" x14ac:dyDescent="0.35">
      <c r="B10" s="34"/>
      <c r="C10" s="34" t="s">
        <v>169</v>
      </c>
      <c r="D10" s="26">
        <v>2741190</v>
      </c>
      <c r="E10" s="26">
        <v>2702190</v>
      </c>
      <c r="F10" s="26">
        <v>2780190</v>
      </c>
    </row>
    <row r="11" spans="2:6" x14ac:dyDescent="0.3">
      <c r="B11" t="s">
        <v>287</v>
      </c>
    </row>
    <row r="12" spans="2:6" x14ac:dyDescent="0.3">
      <c r="B12" t="s">
        <v>288</v>
      </c>
    </row>
    <row r="13" spans="2:6" x14ac:dyDescent="0.3">
      <c r="B13" t="s">
        <v>289</v>
      </c>
    </row>
  </sheetData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B1:F19"/>
  <sheetViews>
    <sheetView workbookViewId="0">
      <selection activeCell="C19" sqref="C19"/>
    </sheetView>
  </sheetViews>
  <sheetFormatPr defaultRowHeight="16.5" x14ac:dyDescent="0.3"/>
  <cols>
    <col min="1" max="1" width="3.625" customWidth="1"/>
    <col min="2" max="2" width="11" bestFit="1" customWidth="1"/>
    <col min="3" max="3" width="10.875" bestFit="1" customWidth="1"/>
    <col min="4" max="4" width="5.625" customWidth="1"/>
    <col min="5" max="5" width="11" bestFit="1" customWidth="1"/>
  </cols>
  <sheetData>
    <row r="1" spans="2:6" ht="20.25" x14ac:dyDescent="0.3">
      <c r="B1" s="43" t="s">
        <v>153</v>
      </c>
      <c r="C1" s="43"/>
    </row>
    <row r="3" spans="2:6" x14ac:dyDescent="0.3">
      <c r="B3" s="44" t="s">
        <v>154</v>
      </c>
      <c r="C3" s="45"/>
      <c r="E3" s="4" t="s">
        <v>170</v>
      </c>
      <c r="F3" s="11">
        <v>4.4999999999999998E-2</v>
      </c>
    </row>
    <row r="4" spans="2:6" x14ac:dyDescent="0.3">
      <c r="B4" s="4" t="s">
        <v>155</v>
      </c>
      <c r="C4" s="7">
        <v>1600000</v>
      </c>
      <c r="E4" s="4" t="s">
        <v>171</v>
      </c>
      <c r="F4" s="11">
        <v>0.03</v>
      </c>
    </row>
    <row r="5" spans="2:6" x14ac:dyDescent="0.3">
      <c r="B5" s="4" t="s">
        <v>156</v>
      </c>
      <c r="C5" s="7">
        <v>150000</v>
      </c>
      <c r="E5" s="4" t="s">
        <v>172</v>
      </c>
      <c r="F5" s="11">
        <v>5.0000000000000001E-3</v>
      </c>
    </row>
    <row r="6" spans="2:6" x14ac:dyDescent="0.3">
      <c r="B6" s="4" t="s">
        <v>157</v>
      </c>
      <c r="C6" s="7">
        <v>300000</v>
      </c>
    </row>
    <row r="7" spans="2:6" x14ac:dyDescent="0.3">
      <c r="B7" s="4" t="s">
        <v>158</v>
      </c>
      <c r="C7" s="7">
        <v>500000</v>
      </c>
    </row>
    <row r="8" spans="2:6" x14ac:dyDescent="0.3">
      <c r="B8" s="4" t="s">
        <v>159</v>
      </c>
      <c r="C8" s="7">
        <v>200000</v>
      </c>
    </row>
    <row r="9" spans="2:6" x14ac:dyDescent="0.3">
      <c r="B9" s="4" t="s">
        <v>160</v>
      </c>
      <c r="C9" s="7">
        <v>200000</v>
      </c>
    </row>
    <row r="10" spans="2:6" x14ac:dyDescent="0.3">
      <c r="B10" s="4" t="s">
        <v>161</v>
      </c>
      <c r="C10" s="7">
        <v>50000</v>
      </c>
    </row>
    <row r="11" spans="2:6" x14ac:dyDescent="0.3">
      <c r="B11" s="6" t="s">
        <v>162</v>
      </c>
      <c r="C11" s="7">
        <f>SUM(C4:C10)</f>
        <v>3000000</v>
      </c>
    </row>
    <row r="12" spans="2:6" x14ac:dyDescent="0.3">
      <c r="B12" s="44" t="s">
        <v>163</v>
      </c>
      <c r="C12" s="45"/>
    </row>
    <row r="13" spans="2:6" x14ac:dyDescent="0.3">
      <c r="B13" s="4" t="s">
        <v>164</v>
      </c>
      <c r="C13" s="7">
        <v>17100</v>
      </c>
    </row>
    <row r="14" spans="2:6" x14ac:dyDescent="0.3">
      <c r="B14" s="4" t="s">
        <v>165</v>
      </c>
      <c r="C14" s="7">
        <v>1710</v>
      </c>
    </row>
    <row r="15" spans="2:6" x14ac:dyDescent="0.3">
      <c r="B15" s="4" t="s">
        <v>166</v>
      </c>
      <c r="C15" s="7">
        <f>C11*F3</f>
        <v>135000</v>
      </c>
    </row>
    <row r="16" spans="2:6" x14ac:dyDescent="0.3">
      <c r="B16" s="4" t="s">
        <v>167</v>
      </c>
      <c r="C16" s="7">
        <f>C11*F4</f>
        <v>90000</v>
      </c>
    </row>
    <row r="17" spans="2:3" x14ac:dyDescent="0.3">
      <c r="B17" s="4" t="s">
        <v>168</v>
      </c>
      <c r="C17" s="7">
        <f>C11*F5</f>
        <v>15000</v>
      </c>
    </row>
    <row r="18" spans="2:3" x14ac:dyDescent="0.3">
      <c r="B18" s="6" t="s">
        <v>162</v>
      </c>
      <c r="C18" s="7">
        <f>SUM(C13:C17)</f>
        <v>258810</v>
      </c>
    </row>
    <row r="19" spans="2:3" x14ac:dyDescent="0.3">
      <c r="B19" s="6" t="s">
        <v>169</v>
      </c>
      <c r="C19" s="7">
        <f>C11-C18</f>
        <v>2741190</v>
      </c>
    </row>
  </sheetData>
  <scenarios current="0" sqref="C19">
    <scenario name="공제율인상" locked="1" count="3" user="강현구" comment="만든 사람 강현구 날짜 2024-10-12">
      <inputCells r="F3" val="0.05" numFmtId="177"/>
      <inputCells r="F4" val="0.035" numFmtId="177"/>
      <inputCells r="F5" val="0.008" numFmtId="177"/>
    </scenario>
    <scenario name="공제율인하" locked="1" count="3" user="강현구" comment="만든 사람 강현구 날짜 2024-10-12">
      <inputCells r="F3" val="0.04" numFmtId="177"/>
      <inputCells r="F4" val="0.025" numFmtId="177"/>
      <inputCells r="F5" val="0.002" numFmtId="177"/>
    </scenario>
  </scenarios>
  <mergeCells count="3">
    <mergeCell ref="B1:C1"/>
    <mergeCell ref="B12:C12"/>
    <mergeCell ref="B3:C3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G31"/>
  <sheetViews>
    <sheetView workbookViewId="0">
      <selection activeCell="I10" sqref="I10"/>
    </sheetView>
  </sheetViews>
  <sheetFormatPr defaultRowHeight="16.5" outlineLevelRow="3" x14ac:dyDescent="0.3"/>
  <cols>
    <col min="4" max="4" width="9.875" bestFit="1" customWidth="1"/>
  </cols>
  <sheetData>
    <row r="1" spans="1:7" ht="20.25" x14ac:dyDescent="0.3">
      <c r="A1" s="43" t="s">
        <v>173</v>
      </c>
      <c r="B1" s="43"/>
      <c r="C1" s="43"/>
      <c r="D1" s="43"/>
      <c r="E1" s="43"/>
      <c r="F1" s="43"/>
      <c r="G1" s="43"/>
    </row>
    <row r="3" spans="1:7" x14ac:dyDescent="0.3">
      <c r="A3" s="4" t="s">
        <v>174</v>
      </c>
      <c r="B3" s="4" t="s">
        <v>6</v>
      </c>
      <c r="C3" s="4" t="s">
        <v>175</v>
      </c>
      <c r="D3" s="4" t="s">
        <v>176</v>
      </c>
      <c r="E3" s="4" t="s">
        <v>177</v>
      </c>
      <c r="F3" s="4" t="s">
        <v>178</v>
      </c>
      <c r="G3" s="4" t="s">
        <v>179</v>
      </c>
    </row>
    <row r="4" spans="1:7" outlineLevel="3" x14ac:dyDescent="0.3">
      <c r="A4" s="4" t="s">
        <v>192</v>
      </c>
      <c r="B4" s="4" t="s">
        <v>10</v>
      </c>
      <c r="C4" s="4" t="s">
        <v>181</v>
      </c>
      <c r="D4" s="4" t="s">
        <v>185</v>
      </c>
      <c r="E4" s="4">
        <v>14</v>
      </c>
      <c r="F4" s="4">
        <v>20</v>
      </c>
      <c r="G4" s="4">
        <v>18</v>
      </c>
    </row>
    <row r="5" spans="1:7" outlineLevel="3" x14ac:dyDescent="0.3">
      <c r="A5" s="4" t="s">
        <v>203</v>
      </c>
      <c r="B5" s="4" t="s">
        <v>10</v>
      </c>
      <c r="C5" s="4" t="s">
        <v>187</v>
      </c>
      <c r="D5" s="4" t="s">
        <v>185</v>
      </c>
      <c r="E5" s="4">
        <v>15</v>
      </c>
      <c r="F5" s="4">
        <v>20</v>
      </c>
      <c r="G5" s="4">
        <v>18</v>
      </c>
    </row>
    <row r="6" spans="1:7" outlineLevel="2" x14ac:dyDescent="0.3">
      <c r="A6" s="4"/>
      <c r="B6" s="4"/>
      <c r="C6" s="4"/>
      <c r="D6" s="39" t="s">
        <v>293</v>
      </c>
      <c r="E6" s="4">
        <f>SUBTOTAL(1,E4:E5)</f>
        <v>14.5</v>
      </c>
      <c r="F6" s="4">
        <f>SUBTOTAL(1,F4:F5)</f>
        <v>20</v>
      </c>
      <c r="G6" s="4">
        <f>SUBTOTAL(1,G4:G5)</f>
        <v>18</v>
      </c>
    </row>
    <row r="7" spans="1:7" outlineLevel="3" x14ac:dyDescent="0.3">
      <c r="A7" s="4" t="s">
        <v>180</v>
      </c>
      <c r="B7" s="4" t="s">
        <v>10</v>
      </c>
      <c r="C7" s="4" t="s">
        <v>181</v>
      </c>
      <c r="D7" s="4" t="s">
        <v>182</v>
      </c>
      <c r="E7" s="4">
        <v>4</v>
      </c>
      <c r="F7" s="4">
        <v>16</v>
      </c>
      <c r="G7" s="4">
        <v>11</v>
      </c>
    </row>
    <row r="8" spans="1:7" outlineLevel="3" x14ac:dyDescent="0.3">
      <c r="A8" s="4" t="s">
        <v>193</v>
      </c>
      <c r="B8" s="4" t="s">
        <v>10</v>
      </c>
      <c r="C8" s="4" t="s">
        <v>184</v>
      </c>
      <c r="D8" s="4" t="s">
        <v>182</v>
      </c>
      <c r="E8" s="4">
        <v>6</v>
      </c>
      <c r="F8" s="4">
        <v>16</v>
      </c>
      <c r="G8" s="4">
        <v>12</v>
      </c>
    </row>
    <row r="9" spans="1:7" outlineLevel="3" x14ac:dyDescent="0.3">
      <c r="A9" s="4" t="s">
        <v>195</v>
      </c>
      <c r="B9" s="4" t="s">
        <v>10</v>
      </c>
      <c r="C9" s="4" t="s">
        <v>187</v>
      </c>
      <c r="D9" s="4" t="s">
        <v>182</v>
      </c>
      <c r="E9" s="4">
        <v>7</v>
      </c>
      <c r="F9" s="4">
        <v>18</v>
      </c>
      <c r="G9" s="4">
        <v>11</v>
      </c>
    </row>
    <row r="10" spans="1:7" outlineLevel="3" x14ac:dyDescent="0.3">
      <c r="A10" s="4" t="s">
        <v>201</v>
      </c>
      <c r="B10" s="4" t="s">
        <v>10</v>
      </c>
      <c r="C10" s="4" t="s">
        <v>181</v>
      </c>
      <c r="D10" s="4" t="s">
        <v>182</v>
      </c>
      <c r="E10" s="4">
        <v>8</v>
      </c>
      <c r="F10" s="4">
        <v>18</v>
      </c>
      <c r="G10" s="4">
        <v>16</v>
      </c>
    </row>
    <row r="11" spans="1:7" outlineLevel="3" x14ac:dyDescent="0.3">
      <c r="A11" s="4" t="s">
        <v>202</v>
      </c>
      <c r="B11" s="4" t="s">
        <v>10</v>
      </c>
      <c r="C11" s="4" t="s">
        <v>184</v>
      </c>
      <c r="D11" s="4" t="s">
        <v>182</v>
      </c>
      <c r="E11" s="4">
        <v>5</v>
      </c>
      <c r="F11" s="4">
        <v>16</v>
      </c>
      <c r="G11" s="4">
        <v>14</v>
      </c>
    </row>
    <row r="12" spans="1:7" outlineLevel="2" x14ac:dyDescent="0.3">
      <c r="A12" s="4"/>
      <c r="B12" s="4"/>
      <c r="C12" s="4"/>
      <c r="D12" s="39" t="s">
        <v>294</v>
      </c>
      <c r="E12" s="4">
        <f>SUBTOTAL(1,E7:E11)</f>
        <v>6</v>
      </c>
      <c r="F12" s="4">
        <f>SUBTOTAL(1,F7:F11)</f>
        <v>16.8</v>
      </c>
      <c r="G12" s="4">
        <f>SUBTOTAL(1,G7:G11)</f>
        <v>12.8</v>
      </c>
    </row>
    <row r="13" spans="1:7" outlineLevel="3" x14ac:dyDescent="0.3">
      <c r="A13" s="4" t="s">
        <v>186</v>
      </c>
      <c r="B13" s="4" t="s">
        <v>10</v>
      </c>
      <c r="C13" s="4" t="s">
        <v>187</v>
      </c>
      <c r="D13" s="4" t="s">
        <v>188</v>
      </c>
      <c r="E13" s="4">
        <v>3</v>
      </c>
      <c r="F13" s="4">
        <v>14</v>
      </c>
      <c r="G13" s="4">
        <v>11</v>
      </c>
    </row>
    <row r="14" spans="1:7" outlineLevel="3" x14ac:dyDescent="0.3">
      <c r="A14" s="4" t="s">
        <v>198</v>
      </c>
      <c r="B14" s="4" t="s">
        <v>10</v>
      </c>
      <c r="C14" s="4" t="s">
        <v>181</v>
      </c>
      <c r="D14" s="4" t="s">
        <v>188</v>
      </c>
      <c r="E14" s="4">
        <v>2</v>
      </c>
      <c r="F14" s="4">
        <v>14</v>
      </c>
      <c r="G14" s="4">
        <v>13</v>
      </c>
    </row>
    <row r="15" spans="1:7" outlineLevel="3" x14ac:dyDescent="0.3">
      <c r="A15" s="4" t="s">
        <v>199</v>
      </c>
      <c r="B15" s="4" t="s">
        <v>10</v>
      </c>
      <c r="C15" s="4" t="s">
        <v>184</v>
      </c>
      <c r="D15" s="4" t="s">
        <v>188</v>
      </c>
      <c r="E15" s="4">
        <v>2</v>
      </c>
      <c r="F15" s="4">
        <v>14</v>
      </c>
      <c r="G15" s="4">
        <v>7</v>
      </c>
    </row>
    <row r="16" spans="1:7" outlineLevel="2" x14ac:dyDescent="0.3">
      <c r="A16" s="4"/>
      <c r="B16" s="4"/>
      <c r="C16" s="4"/>
      <c r="D16" s="39" t="s">
        <v>295</v>
      </c>
      <c r="E16" s="4">
        <f>SUBTOTAL(1,E13:E15)</f>
        <v>2.3333333333333335</v>
      </c>
      <c r="F16" s="4">
        <f>SUBTOTAL(1,F13:F15)</f>
        <v>14</v>
      </c>
      <c r="G16" s="4">
        <f>SUBTOTAL(1,G13:G15)</f>
        <v>10.333333333333334</v>
      </c>
    </row>
    <row r="17" spans="1:7" outlineLevel="1" x14ac:dyDescent="0.3">
      <c r="A17" s="4"/>
      <c r="B17" s="39" t="s">
        <v>290</v>
      </c>
      <c r="C17" s="4"/>
      <c r="D17" s="4"/>
      <c r="E17" s="4">
        <f>SUBTOTAL(9,E4:E15)</f>
        <v>66</v>
      </c>
      <c r="F17" s="4">
        <f>SUBTOTAL(9,F4:F15)</f>
        <v>166</v>
      </c>
      <c r="G17" s="4">
        <f>SUBTOTAL(9,G4:G15)</f>
        <v>131</v>
      </c>
    </row>
    <row r="18" spans="1:7" outlineLevel="3" x14ac:dyDescent="0.3">
      <c r="A18" s="4" t="s">
        <v>183</v>
      </c>
      <c r="B18" s="4" t="s">
        <v>23</v>
      </c>
      <c r="C18" s="4" t="s">
        <v>184</v>
      </c>
      <c r="D18" s="4" t="s">
        <v>185</v>
      </c>
      <c r="E18" s="4">
        <v>13</v>
      </c>
      <c r="F18" s="4">
        <v>20</v>
      </c>
      <c r="G18" s="4">
        <v>17</v>
      </c>
    </row>
    <row r="19" spans="1:7" outlineLevel="3" x14ac:dyDescent="0.3">
      <c r="A19" s="4" t="s">
        <v>189</v>
      </c>
      <c r="B19" s="4" t="s">
        <v>23</v>
      </c>
      <c r="C19" s="4" t="s">
        <v>187</v>
      </c>
      <c r="D19" s="4" t="s">
        <v>185</v>
      </c>
      <c r="E19" s="4">
        <v>14</v>
      </c>
      <c r="F19" s="4">
        <v>20</v>
      </c>
      <c r="G19" s="4">
        <v>16</v>
      </c>
    </row>
    <row r="20" spans="1:7" outlineLevel="3" x14ac:dyDescent="0.3">
      <c r="A20" s="4" t="s">
        <v>191</v>
      </c>
      <c r="B20" s="4" t="s">
        <v>23</v>
      </c>
      <c r="C20" s="4" t="s">
        <v>181</v>
      </c>
      <c r="D20" s="4" t="s">
        <v>185</v>
      </c>
      <c r="E20" s="4">
        <v>16</v>
      </c>
      <c r="F20" s="4">
        <v>22</v>
      </c>
      <c r="G20" s="4">
        <v>13</v>
      </c>
    </row>
    <row r="21" spans="1:7" outlineLevel="2" x14ac:dyDescent="0.3">
      <c r="A21" s="4"/>
      <c r="B21" s="4"/>
      <c r="C21" s="4"/>
      <c r="D21" s="39" t="s">
        <v>293</v>
      </c>
      <c r="E21" s="4">
        <f>SUBTOTAL(1,E18:E20)</f>
        <v>14.333333333333334</v>
      </c>
      <c r="F21" s="4">
        <f>SUBTOTAL(1,F18:F20)</f>
        <v>20.666666666666668</v>
      </c>
      <c r="G21" s="4">
        <f>SUBTOTAL(1,G18:G20)</f>
        <v>15.333333333333334</v>
      </c>
    </row>
    <row r="22" spans="1:7" outlineLevel="3" x14ac:dyDescent="0.3">
      <c r="A22" s="4" t="s">
        <v>190</v>
      </c>
      <c r="B22" s="4" t="s">
        <v>23</v>
      </c>
      <c r="C22" s="4" t="s">
        <v>184</v>
      </c>
      <c r="D22" s="4" t="s">
        <v>182</v>
      </c>
      <c r="E22" s="4">
        <v>1</v>
      </c>
      <c r="F22" s="4">
        <v>15</v>
      </c>
      <c r="G22" s="4">
        <v>11</v>
      </c>
    </row>
    <row r="23" spans="1:7" outlineLevel="3" x14ac:dyDescent="0.3">
      <c r="A23" s="4" t="s">
        <v>196</v>
      </c>
      <c r="B23" s="4" t="s">
        <v>23</v>
      </c>
      <c r="C23" s="4" t="s">
        <v>187</v>
      </c>
      <c r="D23" s="4" t="s">
        <v>182</v>
      </c>
      <c r="E23" s="4">
        <v>6</v>
      </c>
      <c r="F23" s="4">
        <v>16</v>
      </c>
      <c r="G23" s="4">
        <v>12</v>
      </c>
    </row>
    <row r="24" spans="1:7" outlineLevel="3" x14ac:dyDescent="0.3">
      <c r="A24" s="4" t="s">
        <v>197</v>
      </c>
      <c r="B24" s="4" t="s">
        <v>23</v>
      </c>
      <c r="C24" s="4" t="s">
        <v>181</v>
      </c>
      <c r="D24" s="4" t="s">
        <v>182</v>
      </c>
      <c r="E24" s="4">
        <v>5</v>
      </c>
      <c r="F24" s="4">
        <v>16</v>
      </c>
      <c r="G24" s="4">
        <v>15</v>
      </c>
    </row>
    <row r="25" spans="1:7" outlineLevel="2" x14ac:dyDescent="0.3">
      <c r="A25" s="4"/>
      <c r="B25" s="4"/>
      <c r="C25" s="4"/>
      <c r="D25" s="39" t="s">
        <v>294</v>
      </c>
      <c r="E25" s="4">
        <f>SUBTOTAL(1,E22:E24)</f>
        <v>4</v>
      </c>
      <c r="F25" s="4">
        <f>SUBTOTAL(1,F22:F24)</f>
        <v>15.666666666666666</v>
      </c>
      <c r="G25" s="4">
        <f>SUBTOTAL(1,G22:G24)</f>
        <v>12.666666666666666</v>
      </c>
    </row>
    <row r="26" spans="1:7" outlineLevel="3" x14ac:dyDescent="0.3">
      <c r="A26" s="4" t="s">
        <v>194</v>
      </c>
      <c r="B26" s="4" t="s">
        <v>23</v>
      </c>
      <c r="C26" s="4" t="s">
        <v>184</v>
      </c>
      <c r="D26" s="4" t="s">
        <v>188</v>
      </c>
      <c r="E26" s="4">
        <v>1</v>
      </c>
      <c r="F26" s="4">
        <v>13</v>
      </c>
      <c r="G26" s="4">
        <v>8</v>
      </c>
    </row>
    <row r="27" spans="1:7" outlineLevel="3" x14ac:dyDescent="0.3">
      <c r="A27" s="4" t="s">
        <v>200</v>
      </c>
      <c r="B27" s="4" t="s">
        <v>23</v>
      </c>
      <c r="C27" s="4" t="s">
        <v>187</v>
      </c>
      <c r="D27" s="4" t="s">
        <v>188</v>
      </c>
      <c r="E27" s="4">
        <v>2</v>
      </c>
      <c r="F27" s="4">
        <v>14</v>
      </c>
      <c r="G27" s="4">
        <v>10</v>
      </c>
    </row>
    <row r="28" spans="1:7" outlineLevel="2" x14ac:dyDescent="0.3">
      <c r="A28" s="10"/>
      <c r="B28" s="10"/>
      <c r="C28" s="10"/>
      <c r="D28" s="40" t="s">
        <v>295</v>
      </c>
      <c r="E28" s="10">
        <f>SUBTOTAL(1,E26:E27)</f>
        <v>1.5</v>
      </c>
      <c r="F28" s="10">
        <f>SUBTOTAL(1,F26:F27)</f>
        <v>13.5</v>
      </c>
      <c r="G28" s="10">
        <f>SUBTOTAL(1,G26:G27)</f>
        <v>9</v>
      </c>
    </row>
    <row r="29" spans="1:7" outlineLevel="1" x14ac:dyDescent="0.3">
      <c r="A29" s="10"/>
      <c r="B29" s="40" t="s">
        <v>291</v>
      </c>
      <c r="C29" s="10"/>
      <c r="D29" s="10"/>
      <c r="E29" s="10">
        <f>SUBTOTAL(9,E18:E27)</f>
        <v>58</v>
      </c>
      <c r="F29" s="10">
        <f>SUBTOTAL(9,F18:F27)</f>
        <v>136</v>
      </c>
      <c r="G29" s="10">
        <f>SUBTOTAL(9,G18:G27)</f>
        <v>102</v>
      </c>
    </row>
    <row r="30" spans="1:7" x14ac:dyDescent="0.3">
      <c r="A30" s="10"/>
      <c r="B30" s="40"/>
      <c r="C30" s="10"/>
      <c r="D30" s="40" t="s">
        <v>296</v>
      </c>
      <c r="E30" s="10">
        <f>SUBTOTAL(1,E4:E27)</f>
        <v>6.8888888888888893</v>
      </c>
      <c r="F30" s="10">
        <f>SUBTOTAL(1,F4:F27)</f>
        <v>16.777777777777779</v>
      </c>
      <c r="G30" s="10">
        <f>SUBTOTAL(1,G4:G27)</f>
        <v>12.944444444444445</v>
      </c>
    </row>
    <row r="31" spans="1:7" x14ac:dyDescent="0.3">
      <c r="A31" s="10"/>
      <c r="B31" s="40" t="s">
        <v>292</v>
      </c>
      <c r="C31" s="10"/>
      <c r="D31" s="10"/>
      <c r="E31" s="10">
        <f>SUBTOTAL(9,E4:E27)</f>
        <v>124</v>
      </c>
      <c r="F31" s="10">
        <f>SUBTOTAL(9,F4:F27)</f>
        <v>302</v>
      </c>
      <c r="G31" s="10">
        <f>SUBTOTAL(9,G4:G27)</f>
        <v>233</v>
      </c>
    </row>
  </sheetData>
  <sortState xmlns:xlrd2="http://schemas.microsoft.com/office/spreadsheetml/2017/richdata2" ref="A4:G27">
    <sortCondition ref="B4:B27"/>
    <sortCondition ref="D4:D27"/>
  </sortState>
  <mergeCells count="1">
    <mergeCell ref="A1:G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F12"/>
  <sheetViews>
    <sheetView tabSelected="1" workbookViewId="0">
      <selection activeCell="Q17" sqref="Q17"/>
    </sheetView>
  </sheetViews>
  <sheetFormatPr defaultRowHeight="16.5" x14ac:dyDescent="0.3"/>
  <cols>
    <col min="2" max="2" width="8.625" customWidth="1"/>
    <col min="3" max="3" width="11.625" bestFit="1" customWidth="1"/>
    <col min="4" max="4" width="10.375" bestFit="1" customWidth="1"/>
    <col min="5" max="5" width="10.625" bestFit="1" customWidth="1"/>
    <col min="6" max="6" width="12.125" customWidth="1"/>
  </cols>
  <sheetData>
    <row r="1" spans="1:6" ht="20.25" x14ac:dyDescent="0.3">
      <c r="A1" s="43" t="s">
        <v>204</v>
      </c>
      <c r="B1" s="43"/>
      <c r="C1" s="43"/>
      <c r="D1" s="43"/>
      <c r="E1" s="43"/>
      <c r="F1" s="43"/>
    </row>
    <row r="3" spans="1:6" x14ac:dyDescent="0.3">
      <c r="A3" s="4" t="s">
        <v>205</v>
      </c>
      <c r="B3" s="4" t="s">
        <v>78</v>
      </c>
      <c r="C3" s="4" t="s">
        <v>206</v>
      </c>
      <c r="D3" s="4" t="s">
        <v>207</v>
      </c>
      <c r="E3" s="4" t="s">
        <v>79</v>
      </c>
      <c r="F3" s="4" t="s">
        <v>208</v>
      </c>
    </row>
    <row r="4" spans="1:6" x14ac:dyDescent="0.3">
      <c r="A4" s="4" t="s">
        <v>209</v>
      </c>
      <c r="B4" s="7">
        <v>988</v>
      </c>
      <c r="C4" s="7">
        <v>9682000</v>
      </c>
      <c r="D4" s="9">
        <v>0.15</v>
      </c>
      <c r="E4" s="7">
        <f t="shared" ref="E4:E12" si="0">C4*D4</f>
        <v>1452300</v>
      </c>
      <c r="F4" s="12">
        <f>C4-E4</f>
        <v>8229700</v>
      </c>
    </row>
    <row r="5" spans="1:6" x14ac:dyDescent="0.3">
      <c r="A5" s="4" t="s">
        <v>210</v>
      </c>
      <c r="B5" s="7">
        <v>1275</v>
      </c>
      <c r="C5" s="7">
        <v>12495000</v>
      </c>
      <c r="D5" s="9">
        <v>0.18</v>
      </c>
      <c r="E5" s="7">
        <f t="shared" si="0"/>
        <v>2249100</v>
      </c>
      <c r="F5" s="12">
        <f t="shared" ref="F5:F12" si="1">C5-E5</f>
        <v>10245900</v>
      </c>
    </row>
    <row r="6" spans="1:6" x14ac:dyDescent="0.3">
      <c r="A6" s="4" t="s">
        <v>211</v>
      </c>
      <c r="B6" s="7">
        <v>413</v>
      </c>
      <c r="C6" s="7">
        <v>4047000</v>
      </c>
      <c r="D6" s="9">
        <v>0.12</v>
      </c>
      <c r="E6" s="7">
        <f t="shared" si="0"/>
        <v>485640</v>
      </c>
      <c r="F6" s="12">
        <f t="shared" si="1"/>
        <v>3561360</v>
      </c>
    </row>
    <row r="7" spans="1:6" x14ac:dyDescent="0.3">
      <c r="A7" s="4" t="s">
        <v>212</v>
      </c>
      <c r="B7" s="7">
        <v>1024</v>
      </c>
      <c r="C7" s="7">
        <v>10035000</v>
      </c>
      <c r="D7" s="9">
        <v>0.15</v>
      </c>
      <c r="E7" s="7">
        <f t="shared" si="0"/>
        <v>1505250</v>
      </c>
      <c r="F7" s="12">
        <f t="shared" si="1"/>
        <v>8529750</v>
      </c>
    </row>
    <row r="8" spans="1:6" x14ac:dyDescent="0.3">
      <c r="A8" s="4" t="s">
        <v>213</v>
      </c>
      <c r="B8" s="7">
        <v>867</v>
      </c>
      <c r="C8" s="7">
        <v>8497000</v>
      </c>
      <c r="D8" s="9">
        <v>0.16</v>
      </c>
      <c r="E8" s="7">
        <f t="shared" si="0"/>
        <v>1359520</v>
      </c>
      <c r="F8" s="12">
        <f t="shared" si="1"/>
        <v>7137480</v>
      </c>
    </row>
    <row r="9" spans="1:6" x14ac:dyDescent="0.3">
      <c r="A9" s="4" t="s">
        <v>214</v>
      </c>
      <c r="B9" s="7">
        <v>1101</v>
      </c>
      <c r="C9" s="7">
        <v>10790000</v>
      </c>
      <c r="D9" s="9">
        <v>0.15</v>
      </c>
      <c r="E9" s="7">
        <f t="shared" si="0"/>
        <v>1618500</v>
      </c>
      <c r="F9" s="12">
        <f t="shared" si="1"/>
        <v>9171500</v>
      </c>
    </row>
    <row r="10" spans="1:6" x14ac:dyDescent="0.3">
      <c r="A10" s="4" t="s">
        <v>215</v>
      </c>
      <c r="B10" s="7">
        <v>992</v>
      </c>
      <c r="C10" s="7">
        <v>9722000</v>
      </c>
      <c r="D10" s="9">
        <v>0.18</v>
      </c>
      <c r="E10" s="7">
        <f t="shared" si="0"/>
        <v>1749960</v>
      </c>
      <c r="F10" s="12">
        <f t="shared" si="1"/>
        <v>7972040</v>
      </c>
    </row>
    <row r="11" spans="1:6" x14ac:dyDescent="0.3">
      <c r="A11" s="4" t="s">
        <v>216</v>
      </c>
      <c r="B11" s="7">
        <v>786</v>
      </c>
      <c r="C11" s="7">
        <v>7703000</v>
      </c>
      <c r="D11" s="9">
        <v>0.16</v>
      </c>
      <c r="E11" s="7">
        <f t="shared" si="0"/>
        <v>1232480</v>
      </c>
      <c r="F11" s="12">
        <f t="shared" si="1"/>
        <v>6470520</v>
      </c>
    </row>
    <row r="12" spans="1:6" x14ac:dyDescent="0.3">
      <c r="A12" s="4" t="s">
        <v>217</v>
      </c>
      <c r="B12" s="7">
        <v>831</v>
      </c>
      <c r="C12" s="7">
        <v>8144000</v>
      </c>
      <c r="D12" s="9">
        <v>0.15</v>
      </c>
      <c r="E12" s="7">
        <f t="shared" si="0"/>
        <v>1221600</v>
      </c>
      <c r="F12" s="12">
        <f t="shared" si="1"/>
        <v>6922400</v>
      </c>
    </row>
  </sheetData>
  <mergeCells count="1">
    <mergeCell ref="A1:F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r:id="rId3" name="Button 1">
              <controlPr defaultSize="0" print="0" autoFill="0" autoPict="0" macro="[0]!판매이익">
                <anchor moveWithCells="1" sizeWithCells="1">
                  <from>
                    <xdr:col>2</xdr:col>
                    <xdr:colOff>0</xdr:colOff>
                    <xdr:row>13</xdr:row>
                    <xdr:rowOff>0</xdr:rowOff>
                  </from>
                  <to>
                    <xdr:col>3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A19DD7-1C5B-4074-9B27-C3576D7E9F4E}">
  <dimension ref="A1:E10"/>
  <sheetViews>
    <sheetView workbookViewId="0">
      <selection activeCell="T21" sqref="T21"/>
    </sheetView>
  </sheetViews>
  <sheetFormatPr defaultRowHeight="16.5" x14ac:dyDescent="0.3"/>
  <sheetData>
    <row r="1" spans="1:5" ht="20.25" x14ac:dyDescent="0.3">
      <c r="A1" s="43" t="s">
        <v>218</v>
      </c>
      <c r="B1" s="43"/>
      <c r="C1" s="43"/>
      <c r="D1" s="43"/>
      <c r="E1" s="43"/>
    </row>
    <row r="3" spans="1:5" x14ac:dyDescent="0.3">
      <c r="A3" s="4" t="s">
        <v>0</v>
      </c>
      <c r="B3" s="4" t="s">
        <v>219</v>
      </c>
      <c r="C3" s="4" t="s">
        <v>220</v>
      </c>
      <c r="D3" s="4" t="s">
        <v>221</v>
      </c>
      <c r="E3" s="4" t="s">
        <v>238</v>
      </c>
    </row>
    <row r="4" spans="1:5" x14ac:dyDescent="0.3">
      <c r="A4" s="4" t="s">
        <v>226</v>
      </c>
      <c r="B4" s="4">
        <v>22</v>
      </c>
      <c r="C4" s="4">
        <v>25</v>
      </c>
      <c r="D4" s="4">
        <v>9</v>
      </c>
      <c r="E4" s="4">
        <f>SUM(B4:D4)</f>
        <v>56</v>
      </c>
    </row>
    <row r="5" spans="1:5" x14ac:dyDescent="0.3">
      <c r="A5" s="4" t="s">
        <v>239</v>
      </c>
      <c r="B5" s="4">
        <v>27</v>
      </c>
      <c r="C5" s="4">
        <v>9</v>
      </c>
      <c r="D5" s="4">
        <v>12</v>
      </c>
      <c r="E5" s="4">
        <f t="shared" ref="E5:E9" si="0">SUM(B5:D5)</f>
        <v>48</v>
      </c>
    </row>
    <row r="6" spans="1:5" x14ac:dyDescent="0.3">
      <c r="A6" s="4" t="s">
        <v>225</v>
      </c>
      <c r="B6" s="4">
        <v>12</v>
      </c>
      <c r="C6" s="4">
        <v>14</v>
      </c>
      <c r="D6" s="4">
        <v>8</v>
      </c>
      <c r="E6" s="4">
        <f t="shared" si="0"/>
        <v>34</v>
      </c>
    </row>
    <row r="7" spans="1:5" x14ac:dyDescent="0.3">
      <c r="A7" s="4" t="s">
        <v>223</v>
      </c>
      <c r="B7" s="4">
        <v>20</v>
      </c>
      <c r="C7" s="4">
        <v>10</v>
      </c>
      <c r="D7" s="4">
        <v>9</v>
      </c>
      <c r="E7" s="4">
        <f t="shared" si="0"/>
        <v>39</v>
      </c>
    </row>
    <row r="8" spans="1:5" x14ac:dyDescent="0.3">
      <c r="A8" s="4" t="s">
        <v>222</v>
      </c>
      <c r="B8" s="4">
        <v>3</v>
      </c>
      <c r="C8" s="4">
        <v>11</v>
      </c>
      <c r="D8" s="4">
        <v>5</v>
      </c>
      <c r="E8" s="4">
        <f t="shared" si="0"/>
        <v>19</v>
      </c>
    </row>
    <row r="9" spans="1:5" x14ac:dyDescent="0.3">
      <c r="A9" s="4" t="s">
        <v>224</v>
      </c>
      <c r="B9" s="4">
        <v>3</v>
      </c>
      <c r="C9" s="4">
        <v>9</v>
      </c>
      <c r="D9" s="4">
        <v>11</v>
      </c>
      <c r="E9" s="4">
        <f t="shared" si="0"/>
        <v>23</v>
      </c>
    </row>
    <row r="10" spans="1:5" x14ac:dyDescent="0.3">
      <c r="A10" s="4" t="s">
        <v>240</v>
      </c>
      <c r="B10" s="4">
        <f>AVERAGE(B4:B9)</f>
        <v>14.5</v>
      </c>
      <c r="C10" s="4">
        <f t="shared" ref="C10:E10" si="1">AVERAGE(C4:C9)</f>
        <v>13</v>
      </c>
      <c r="D10" s="4">
        <f t="shared" si="1"/>
        <v>9</v>
      </c>
      <c r="E10" s="4">
        <f t="shared" si="1"/>
        <v>36.5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9</vt:i4>
      </vt:variant>
      <vt:variant>
        <vt:lpstr>이름 지정된 범위</vt:lpstr>
      </vt:variant>
      <vt:variant>
        <vt:i4>6</vt:i4>
      </vt:variant>
    </vt:vector>
  </HeadingPairs>
  <TitlesOfParts>
    <vt:vector size="15" baseType="lpstr">
      <vt:lpstr>기본작업-1</vt:lpstr>
      <vt:lpstr>기본작업-2</vt:lpstr>
      <vt:lpstr>기본작업-3</vt:lpstr>
      <vt:lpstr>계산작업</vt:lpstr>
      <vt:lpstr>시나리오 요약</vt:lpstr>
      <vt:lpstr>분석작업-1</vt:lpstr>
      <vt:lpstr>분석작업-2</vt:lpstr>
      <vt:lpstr>매크로작업</vt:lpstr>
      <vt:lpstr>차트작업</vt:lpstr>
      <vt:lpstr>'기본작업-3'!Criteria</vt:lpstr>
      <vt:lpstr>'기본작업-3'!Extract</vt:lpstr>
      <vt:lpstr>건강보험</vt:lpstr>
      <vt:lpstr>고용보험</vt:lpstr>
      <vt:lpstr>국민연금</vt:lpstr>
      <vt:lpstr>차감지급액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현구 강</cp:lastModifiedBy>
  <dcterms:created xsi:type="dcterms:W3CDTF">2023-04-27T08:01:32Z</dcterms:created>
  <dcterms:modified xsi:type="dcterms:W3CDTF">2024-10-12T11:42:44Z</dcterms:modified>
</cp:coreProperties>
</file>