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 codeName="{E757BCB4-07E6-AE0B-56E0-F0EEF7A6E26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기출\02 최신기출유형\연습\"/>
    </mc:Choice>
  </mc:AlternateContent>
  <xr:revisionPtr revIDLastSave="0" documentId="13_ncr:1_{547E2EF0-3223-4BE3-BBD0-466BE3B41D08}" xr6:coauthVersionLast="47" xr6:coauthVersionMax="47" xr10:uidLastSave="{00000000-0000-0000-0000-000000000000}"/>
  <bookViews>
    <workbookView xWindow="-108" yWindow="-108" windowWidth="23256" windowHeight="12456" tabRatio="721" firstSheet="2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2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 l="1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E21" i="6"/>
  <c r="G16" i="6"/>
  <c r="F16" i="6"/>
  <c r="E16" i="6"/>
  <c r="G12" i="6"/>
  <c r="G17" i="6" s="1"/>
  <c r="F12" i="6"/>
  <c r="F17" i="6" s="1"/>
  <c r="F30" i="6" s="1"/>
  <c r="E12" i="6"/>
  <c r="E17" i="6" s="1"/>
  <c r="E31" i="6" s="1"/>
  <c r="G6" i="6"/>
  <c r="F6" i="6"/>
  <c r="E6" i="6"/>
  <c r="F29" i="6"/>
  <c r="E29" i="6"/>
  <c r="B17" i="3"/>
  <c r="A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0" i="6" l="1"/>
  <c r="G30" i="6"/>
  <c r="F31" i="6"/>
  <c r="G31" i="6"/>
  <c r="C18" i="5"/>
  <c r="C19" i="5" s="1"/>
</calcChain>
</file>

<file path=xl/sharedStrings.xml><?xml version="1.0" encoding="utf-8"?>
<sst xmlns="http://schemas.openxmlformats.org/spreadsheetml/2006/main" count="445" uniqueCount="293">
  <si>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</si>
  <si>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</si>
  <si>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</si>
  <si>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</si>
  <si>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</si>
  <si>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</si>
  <si>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</si>
  <si>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</si>
  <si>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</si>
  <si>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</si>
  <si>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</si>
  <si>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</si>
  <si>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</si>
  <si>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</si>
  <si>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</si>
  <si>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</si>
  <si>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</si>
  <si>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</si>
  <si>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</si>
  <si>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</si>
  <si>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</si>
  <si>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</si>
  <si>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</si>
  <si>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</si>
  <si>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</si>
  <si>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</si>
  <si>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</si>
  <si>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</si>
  <si>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</si>
  <si>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</si>
  <si>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</si>
  <si>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[표3]</t>
  </si>
  <si>
    <t>영어 능력 시험</t>
  </si>
  <si>
    <t>[표4]</t>
  </si>
  <si>
    <t>세계여행 정보</t>
  </si>
  <si>
    <t>번호</t>
  </si>
  <si>
    <t>독해</t>
  </si>
  <si>
    <t>회화</t>
  </si>
  <si>
    <t>결과</t>
  </si>
  <si>
    <t>국가</t>
  </si>
  <si>
    <t>수도</t>
  </si>
  <si>
    <t>국가/수도</t>
  </si>
  <si>
    <t>이방주</t>
  </si>
  <si>
    <t>아시아</t>
  </si>
  <si>
    <t>korea</t>
  </si>
  <si>
    <t>seoul</t>
  </si>
  <si>
    <t>황영희</t>
  </si>
  <si>
    <t>유럽</t>
  </si>
  <si>
    <t>frace</t>
  </si>
  <si>
    <t>paris</t>
  </si>
  <si>
    <t>손기중</t>
  </si>
  <si>
    <t>아메리카</t>
  </si>
  <si>
    <t>brasil</t>
  </si>
  <si>
    <t>brasilia</t>
  </si>
  <si>
    <t>김보라</t>
  </si>
  <si>
    <t>japan</t>
  </si>
  <si>
    <t>tokyo</t>
  </si>
  <si>
    <t>엄이봉</t>
  </si>
  <si>
    <t>canada</t>
  </si>
  <si>
    <t>ottawa</t>
  </si>
  <si>
    <t>김경삼</t>
  </si>
  <si>
    <t>아프리카</t>
  </si>
  <si>
    <t>morocco</t>
  </si>
  <si>
    <t>rabat</t>
  </si>
  <si>
    <t>한우경</t>
  </si>
  <si>
    <t>china</t>
  </si>
  <si>
    <t>beijing</t>
  </si>
  <si>
    <t>김상희</t>
  </si>
  <si>
    <t>spain</t>
  </si>
  <si>
    <t>madrid</t>
  </si>
  <si>
    <t>임선빈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</si>
  <si>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</si>
  <si>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</si>
  <si>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</si>
  <si>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</si>
  <si>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</si>
  <si>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</si>
  <si>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</si>
  <si>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</si>
  <si>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</si>
  <si>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</si>
  <si>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</si>
  <si>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</si>
  <si>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</si>
  <si>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</si>
  <si>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</si>
  <si>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</si>
  <si>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</si>
  <si>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</si>
  <si>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</si>
  <si>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</si>
  <si>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</si>
  <si>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</si>
  <si>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</si>
  <si>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</si>
  <si>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</si>
  <si>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</si>
  <si>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</si>
  <si>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</si>
  <si>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</si>
  <si>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</si>
  <si>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</si>
  <si>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</si>
  <si>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</si>
  <si>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</si>
  <si>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</si>
  <si>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</si>
  <si>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</si>
  <si>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</si>
  <si>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</si>
  <si>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</si>
  <si>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</si>
  <si>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</si>
  <si>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</si>
  <si>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</si>
  <si>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</si>
  <si>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</si>
  <si>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</si>
  <si>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</si>
  <si>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</si>
  <si>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</si>
  <si>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</si>
  <si>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</si>
  <si>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</si>
  <si>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</si>
  <si>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</si>
  <si>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</si>
  <si>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</si>
  <si>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</si>
  <si>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</si>
  <si>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</si>
  <si>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</si>
  <si>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</si>
  <si>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</si>
  <si>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</si>
  <si>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</si>
  <si>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</si>
  <si>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</si>
  <si>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</si>
  <si>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</si>
  <si>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</si>
  <si>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</si>
  <si>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</si>
  <si>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</si>
  <si>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</si>
  <si>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</si>
  <si>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</si>
  <si>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</si>
  <si>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</si>
  <si>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</si>
  <si>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</si>
  <si>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</si>
  <si>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</si>
  <si>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</si>
  <si>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</si>
  <si>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</si>
  <si>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</si>
  <si>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</si>
  <si>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</si>
  <si>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</si>
  <si>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</si>
  <si>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</si>
  <si>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</si>
  <si>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</si>
  <si>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</si>
  <si>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</si>
  <si>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</si>
  <si>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</si>
  <si>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</si>
  <si>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</si>
  <si>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</si>
  <si>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</si>
  <si>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</si>
  <si>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</si>
  <si>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</si>
  <si>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</si>
  <si>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</si>
  <si>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</si>
  <si>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</si>
  <si>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</si>
  <si>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</si>
  <si>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</si>
  <si>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</si>
  <si>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</si>
  <si>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</si>
  <si>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</si>
  <si>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</si>
  <si>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</si>
  <si>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</si>
  <si>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</si>
  <si>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</si>
  <si>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</si>
  <si>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</si>
  <si>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</si>
  <si>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</si>
  <si>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</si>
  <si>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</si>
  <si>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</si>
  <si>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</si>
  <si>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</si>
  <si>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</si>
  <si>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</si>
  <si>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</si>
  <si>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</si>
  <si>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</si>
  <si>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</si>
  <si>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</si>
  <si>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</si>
  <si>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</si>
  <si>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</si>
  <si>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</si>
  <si>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</si>
  <si>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</si>
  <si>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</si>
  <si>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</si>
  <si>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</si>
  <si>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</si>
  <si>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</si>
  <si>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</si>
  <si>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</si>
  <si>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</si>
  <si>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</si>
  <si>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</si>
  <si>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</si>
  <si>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</si>
  <si>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</si>
  <si>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</si>
  <si>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</si>
  <si>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</si>
  <si>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</si>
  <si>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</si>
  <si>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</si>
  <si>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</si>
  <si>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</si>
  <si>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</si>
  <si>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</si>
  <si>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</si>
  <si>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</si>
  <si>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</si>
  <si>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</si>
  <si>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</si>
  <si>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</si>
  <si>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</si>
  <si>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</si>
  <si>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</si>
  <si>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</si>
  <si>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</si>
  <si>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</si>
  <si>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</si>
  <si>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</si>
  <si>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</si>
  <si>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</si>
  <si>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</si>
  <si>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</si>
  <si>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</si>
  <si>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</si>
  <si>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</si>
  <si>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</si>
  <si>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경기 안산</t>
    <phoneticPr fontId="1" type="noConversion"/>
  </si>
  <si>
    <t>경기 수원</t>
    <phoneticPr fontId="1" type="noConversion"/>
  </si>
  <si>
    <t>서울 마포</t>
    <phoneticPr fontId="1" type="noConversion"/>
  </si>
  <si>
    <t>서울 용산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</si>
  <si>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</si>
  <si>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</si>
  <si>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</si>
  <si>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</si>
  <si>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</si>
  <si>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</si>
  <si>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</si>
  <si>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</si>
  <si>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</si>
  <si>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</si>
  <si>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</si>
  <si>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</si>
  <si>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조건1</t>
    <phoneticPr fontId="1" type="noConversion"/>
  </si>
  <si>
    <t>조건2</t>
    <phoneticPr fontId="1" type="noConversion"/>
  </si>
  <si>
    <t>공제율인상</t>
  </si>
  <si>
    <t>만든 사람 user 날짜 2025-06-02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</si>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</sst>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0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0" fillId="0" borderId="1" xfId="1" quotePrefix="1" applyNumberFormat="1" applyFont="1" applyBorder="1" applyAlignment="1">
      <alignment horizontal="right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69-4B52-B1B6-9E39D6092207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69-4B52-B1B6-9E39D6092207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4" sqref="A4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241</v>
      </c>
      <c r="B3" s="10" t="s">
        <v>242</v>
      </c>
      <c r="C3" s="10" t="s">
        <v>243</v>
      </c>
      <c r="D3" s="10" t="s">
        <v>244</v>
      </c>
      <c r="E3" s="10" t="s">
        <v>245</v>
      </c>
    </row>
    <row r="4" spans="1:5" x14ac:dyDescent="0.4">
      <c r="A4" s="10" t="s">
        <v>268</v>
      </c>
      <c r="B4" s="10" t="s">
        <v>246</v>
      </c>
      <c r="C4" s="10" t="s">
        <v>252</v>
      </c>
      <c r="D4" s="10" t="s">
        <v>262</v>
      </c>
      <c r="E4" s="10" t="s">
        <v>258</v>
      </c>
    </row>
    <row r="5" spans="1:5" x14ac:dyDescent="0.4">
      <c r="A5" s="10" t="s">
        <v>269</v>
      </c>
      <c r="B5" s="10" t="s">
        <v>247</v>
      </c>
      <c r="C5" s="10" t="s">
        <v>253</v>
      </c>
      <c r="D5" s="10" t="s">
        <v>263</v>
      </c>
      <c r="E5" s="10" t="s">
        <v>260</v>
      </c>
    </row>
    <row r="6" spans="1:5" x14ac:dyDescent="0.4">
      <c r="A6" s="10" t="s">
        <v>270</v>
      </c>
      <c r="B6" s="10" t="s">
        <v>248</v>
      </c>
      <c r="C6" s="10" t="s">
        <v>254</v>
      </c>
      <c r="D6" s="10" t="s">
        <v>264</v>
      </c>
      <c r="E6" s="10" t="s">
        <v>259</v>
      </c>
    </row>
    <row r="7" spans="1:5" x14ac:dyDescent="0.4">
      <c r="A7" s="10" t="s">
        <v>271</v>
      </c>
      <c r="B7" s="10" t="s">
        <v>249</v>
      </c>
      <c r="C7" s="10" t="s">
        <v>255</v>
      </c>
      <c r="D7" s="10" t="s">
        <v>265</v>
      </c>
      <c r="E7" s="10" t="s">
        <v>258</v>
      </c>
    </row>
    <row r="8" spans="1:5" x14ac:dyDescent="0.4">
      <c r="A8" s="10" t="s">
        <v>272</v>
      </c>
      <c r="B8" s="10" t="s">
        <v>250</v>
      </c>
      <c r="C8" s="10" t="s">
        <v>256</v>
      </c>
      <c r="D8" s="10" t="s">
        <v>266</v>
      </c>
      <c r="E8" s="10" t="s">
        <v>261</v>
      </c>
    </row>
    <row r="9" spans="1:5" x14ac:dyDescent="0.4">
      <c r="A9" s="10" t="s">
        <v>273</v>
      </c>
      <c r="B9" s="10" t="s">
        <v>251</v>
      </c>
      <c r="C9" s="10" t="s">
        <v>257</v>
      </c>
      <c r="D9" s="10" t="s">
        <v>267</v>
      </c>
      <c r="E9" s="10" t="s">
        <v>260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J11" sqref="J11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4" t="s">
        <v>109</v>
      </c>
      <c r="C1" s="14"/>
      <c r="D1" s="14"/>
      <c r="E1" s="14"/>
      <c r="F1" s="14"/>
      <c r="G1" s="14"/>
    </row>
    <row r="2" spans="2:7" ht="18" thickBot="1" x14ac:dyDescent="0.45">
      <c r="F2" s="10" t="s">
        <v>227</v>
      </c>
      <c r="G2" s="15">
        <v>45056</v>
      </c>
    </row>
    <row r="3" spans="2:7" x14ac:dyDescent="0.4">
      <c r="B3" s="17" t="s">
        <v>90</v>
      </c>
      <c r="C3" s="18" t="s">
        <v>91</v>
      </c>
      <c r="D3" s="18" t="s">
        <v>92</v>
      </c>
      <c r="E3" s="18" t="s">
        <v>93</v>
      </c>
      <c r="F3" s="18" t="s">
        <v>94</v>
      </c>
      <c r="G3" s="19" t="s">
        <v>95</v>
      </c>
    </row>
    <row r="4" spans="2:7" x14ac:dyDescent="0.4">
      <c r="B4" s="41" t="s">
        <v>96</v>
      </c>
      <c r="C4" s="4" t="s">
        <v>110</v>
      </c>
      <c r="D4" s="4" t="s">
        <v>97</v>
      </c>
      <c r="E4" s="4" t="s">
        <v>98</v>
      </c>
      <c r="F4" s="16">
        <v>3</v>
      </c>
      <c r="G4" s="20">
        <v>200000</v>
      </c>
    </row>
    <row r="5" spans="2:7" x14ac:dyDescent="0.4">
      <c r="B5" s="41"/>
      <c r="C5" s="4" t="s">
        <v>116</v>
      </c>
      <c r="D5" s="4" t="s">
        <v>112</v>
      </c>
      <c r="E5" s="4" t="s">
        <v>117</v>
      </c>
      <c r="F5" s="16">
        <v>2</v>
      </c>
      <c r="G5" s="20">
        <v>170000</v>
      </c>
    </row>
    <row r="6" spans="2:7" x14ac:dyDescent="0.4">
      <c r="B6" s="41" t="s">
        <v>99</v>
      </c>
      <c r="C6" s="4" t="s">
        <v>110</v>
      </c>
      <c r="D6" s="4" t="s">
        <v>100</v>
      </c>
      <c r="E6" s="4" t="s">
        <v>101</v>
      </c>
      <c r="F6" s="16">
        <v>2</v>
      </c>
      <c r="G6" s="20">
        <v>100000</v>
      </c>
    </row>
    <row r="7" spans="2:7" x14ac:dyDescent="0.4">
      <c r="B7" s="41"/>
      <c r="C7" s="4" t="s">
        <v>116</v>
      </c>
      <c r="D7" s="4" t="s">
        <v>113</v>
      </c>
      <c r="E7" s="4" t="s">
        <v>118</v>
      </c>
      <c r="F7" s="16">
        <v>2</v>
      </c>
      <c r="G7" s="20">
        <v>120000</v>
      </c>
    </row>
    <row r="8" spans="2:7" x14ac:dyDescent="0.4">
      <c r="B8" s="41" t="s">
        <v>102</v>
      </c>
      <c r="C8" s="4" t="s">
        <v>110</v>
      </c>
      <c r="D8" s="4" t="s">
        <v>103</v>
      </c>
      <c r="E8" s="4" t="s">
        <v>119</v>
      </c>
      <c r="F8" s="16">
        <v>3</v>
      </c>
      <c r="G8" s="20">
        <v>240000</v>
      </c>
    </row>
    <row r="9" spans="2:7" x14ac:dyDescent="0.4">
      <c r="B9" s="41"/>
      <c r="C9" s="4" t="s">
        <v>116</v>
      </c>
      <c r="D9" s="4" t="s">
        <v>114</v>
      </c>
      <c r="E9" s="4" t="s">
        <v>120</v>
      </c>
      <c r="F9" s="16">
        <v>2</v>
      </c>
      <c r="G9" s="20">
        <v>200000</v>
      </c>
    </row>
    <row r="10" spans="2:7" x14ac:dyDescent="0.4">
      <c r="B10" s="41" t="s">
        <v>104</v>
      </c>
      <c r="C10" s="4" t="s">
        <v>110</v>
      </c>
      <c r="D10" s="4" t="s">
        <v>105</v>
      </c>
      <c r="E10" s="4" t="s">
        <v>101</v>
      </c>
      <c r="F10" s="16">
        <v>2</v>
      </c>
      <c r="G10" s="20">
        <v>120000</v>
      </c>
    </row>
    <row r="11" spans="2:7" x14ac:dyDescent="0.4">
      <c r="B11" s="41"/>
      <c r="C11" s="4" t="s">
        <v>116</v>
      </c>
      <c r="D11" s="4" t="s">
        <v>115</v>
      </c>
      <c r="E11" s="4" t="s">
        <v>118</v>
      </c>
      <c r="F11" s="16">
        <v>2</v>
      </c>
      <c r="G11" s="20">
        <v>150000</v>
      </c>
    </row>
    <row r="12" spans="2:7" x14ac:dyDescent="0.4">
      <c r="B12" s="41" t="s">
        <v>106</v>
      </c>
      <c r="C12" s="4" t="s">
        <v>110</v>
      </c>
      <c r="D12" s="4" t="s">
        <v>107</v>
      </c>
      <c r="E12" s="4" t="s">
        <v>108</v>
      </c>
      <c r="F12" s="16">
        <v>3</v>
      </c>
      <c r="G12" s="20">
        <v>160000</v>
      </c>
    </row>
    <row r="13" spans="2:7" ht="18" thickBot="1" x14ac:dyDescent="0.45">
      <c r="B13" s="42"/>
      <c r="C13" s="21" t="s">
        <v>116</v>
      </c>
      <c r="D13" s="21" t="s">
        <v>111</v>
      </c>
      <c r="E13" s="21" t="s">
        <v>118</v>
      </c>
      <c r="F13" s="22">
        <v>2</v>
      </c>
      <c r="G13" s="23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12" workbookViewId="0">
      <selection activeCell="I17" sqref="I17"/>
    </sheetView>
  </sheetViews>
  <sheetFormatPr defaultRowHeight="17.399999999999999" x14ac:dyDescent="0.4"/>
  <sheetData>
    <row r="1" spans="1:8" ht="21" x14ac:dyDescent="0.4">
      <c r="A1" s="43" t="s">
        <v>121</v>
      </c>
      <c r="B1" s="43"/>
      <c r="C1" s="43"/>
      <c r="D1" s="43"/>
      <c r="E1" s="43"/>
      <c r="F1" s="43"/>
      <c r="G1" s="43"/>
      <c r="H1" s="43"/>
    </row>
    <row r="3" spans="1:8" x14ac:dyDescent="0.4">
      <c r="A3" s="4" t="s">
        <v>5</v>
      </c>
      <c r="B3" s="4" t="s">
        <v>6</v>
      </c>
      <c r="C3" s="4" t="s">
        <v>122</v>
      </c>
      <c r="D3" s="4" t="s">
        <v>123</v>
      </c>
      <c r="E3" s="4" t="s">
        <v>124</v>
      </c>
      <c r="F3" s="4" t="s">
        <v>125</v>
      </c>
      <c r="G3" s="4" t="s">
        <v>126</v>
      </c>
      <c r="H3" s="4" t="s">
        <v>127</v>
      </c>
    </row>
    <row r="4" spans="1:8" x14ac:dyDescent="0.4">
      <c r="A4" s="4" t="s">
        <v>128</v>
      </c>
      <c r="B4" s="4" t="s">
        <v>23</v>
      </c>
      <c r="C4" s="4">
        <v>165</v>
      </c>
      <c r="D4" s="4">
        <v>50</v>
      </c>
      <c r="E4" s="4">
        <v>1.2</v>
      </c>
      <c r="F4" s="4" t="s">
        <v>129</v>
      </c>
      <c r="G4" s="4" t="s">
        <v>130</v>
      </c>
      <c r="H4" s="4" t="s">
        <v>131</v>
      </c>
    </row>
    <row r="5" spans="1:8" x14ac:dyDescent="0.4">
      <c r="A5" s="4" t="s">
        <v>132</v>
      </c>
      <c r="B5" s="4" t="s">
        <v>10</v>
      </c>
      <c r="C5" s="4">
        <v>177</v>
      </c>
      <c r="D5" s="4">
        <v>70</v>
      </c>
      <c r="E5" s="4">
        <v>0.4</v>
      </c>
      <c r="F5" s="4" t="s">
        <v>133</v>
      </c>
      <c r="G5" s="4" t="s">
        <v>130</v>
      </c>
      <c r="H5" s="4" t="s">
        <v>134</v>
      </c>
    </row>
    <row r="6" spans="1:8" x14ac:dyDescent="0.4">
      <c r="A6" s="4" t="s">
        <v>135</v>
      </c>
      <c r="B6" s="4" t="s">
        <v>23</v>
      </c>
      <c r="C6" s="4">
        <v>160</v>
      </c>
      <c r="D6" s="4">
        <v>51</v>
      </c>
      <c r="E6" s="4">
        <v>0.3</v>
      </c>
      <c r="F6" s="4" t="s">
        <v>136</v>
      </c>
      <c r="G6" s="4" t="s">
        <v>130</v>
      </c>
      <c r="H6" s="4" t="s">
        <v>137</v>
      </c>
    </row>
    <row r="7" spans="1:8" x14ac:dyDescent="0.4">
      <c r="A7" s="4" t="s">
        <v>138</v>
      </c>
      <c r="B7" s="4" t="s">
        <v>10</v>
      </c>
      <c r="C7" s="4">
        <v>185</v>
      </c>
      <c r="D7" s="4">
        <v>74</v>
      </c>
      <c r="E7" s="4">
        <v>1.5</v>
      </c>
      <c r="F7" s="4" t="s">
        <v>136</v>
      </c>
      <c r="G7" s="4" t="s">
        <v>130</v>
      </c>
      <c r="H7" s="4" t="s">
        <v>139</v>
      </c>
    </row>
    <row r="8" spans="1:8" x14ac:dyDescent="0.4">
      <c r="A8" s="4" t="s">
        <v>140</v>
      </c>
      <c r="B8" s="4" t="s">
        <v>23</v>
      </c>
      <c r="C8" s="4">
        <v>162</v>
      </c>
      <c r="D8" s="4">
        <v>49</v>
      </c>
      <c r="E8" s="4">
        <v>1.2</v>
      </c>
      <c r="F8" s="4" t="s">
        <v>129</v>
      </c>
      <c r="G8" s="4" t="s">
        <v>130</v>
      </c>
      <c r="H8" s="4" t="s">
        <v>141</v>
      </c>
    </row>
    <row r="9" spans="1:8" x14ac:dyDescent="0.4">
      <c r="A9" s="4" t="s">
        <v>142</v>
      </c>
      <c r="B9" s="4" t="s">
        <v>23</v>
      </c>
      <c r="C9" s="4">
        <v>168</v>
      </c>
      <c r="D9" s="4">
        <v>57</v>
      </c>
      <c r="E9" s="4">
        <v>0.7</v>
      </c>
      <c r="F9" s="4" t="s">
        <v>143</v>
      </c>
      <c r="G9" s="4" t="s">
        <v>130</v>
      </c>
      <c r="H9" s="4" t="s">
        <v>144</v>
      </c>
    </row>
    <row r="10" spans="1:8" x14ac:dyDescent="0.4">
      <c r="A10" s="4" t="s">
        <v>145</v>
      </c>
      <c r="B10" s="4" t="s">
        <v>10</v>
      </c>
      <c r="C10" s="4">
        <v>165</v>
      </c>
      <c r="D10" s="4">
        <v>69</v>
      </c>
      <c r="E10" s="4">
        <v>1.2</v>
      </c>
      <c r="F10" s="4" t="s">
        <v>129</v>
      </c>
      <c r="G10" s="4" t="s">
        <v>130</v>
      </c>
      <c r="H10" s="4" t="s">
        <v>146</v>
      </c>
    </row>
    <row r="11" spans="1:8" x14ac:dyDescent="0.4">
      <c r="A11" s="4" t="s">
        <v>147</v>
      </c>
      <c r="B11" s="4" t="s">
        <v>10</v>
      </c>
      <c r="C11" s="4">
        <v>175</v>
      </c>
      <c r="D11" s="4">
        <v>66</v>
      </c>
      <c r="E11" s="4">
        <v>0.1</v>
      </c>
      <c r="F11" s="4" t="s">
        <v>133</v>
      </c>
      <c r="G11" s="4" t="s">
        <v>130</v>
      </c>
      <c r="H11" s="4" t="s">
        <v>148</v>
      </c>
    </row>
    <row r="12" spans="1:8" x14ac:dyDescent="0.4">
      <c r="A12" s="4" t="s">
        <v>149</v>
      </c>
      <c r="B12" s="4" t="s">
        <v>23</v>
      </c>
      <c r="C12" s="4">
        <v>167</v>
      </c>
      <c r="D12" s="4">
        <v>60</v>
      </c>
      <c r="E12" s="4">
        <v>1.5</v>
      </c>
      <c r="F12" s="4" t="s">
        <v>143</v>
      </c>
      <c r="G12" s="4" t="s">
        <v>130</v>
      </c>
      <c r="H12" s="4" t="s">
        <v>150</v>
      </c>
    </row>
    <row r="13" spans="1:8" x14ac:dyDescent="0.4">
      <c r="A13" s="4" t="s">
        <v>151</v>
      </c>
      <c r="B13" s="4" t="s">
        <v>10</v>
      </c>
      <c r="C13" s="4">
        <v>183</v>
      </c>
      <c r="D13" s="4">
        <v>85</v>
      </c>
      <c r="E13" s="4">
        <v>0.4</v>
      </c>
      <c r="F13" s="4" t="s">
        <v>136</v>
      </c>
      <c r="G13" s="4" t="s">
        <v>130</v>
      </c>
      <c r="H13" s="4" t="s">
        <v>152</v>
      </c>
    </row>
    <row r="16" spans="1:8" x14ac:dyDescent="0.4">
      <c r="A16" s="10" t="s">
        <v>274</v>
      </c>
      <c r="B16" s="10" t="s">
        <v>275</v>
      </c>
    </row>
    <row r="17" spans="1:8" x14ac:dyDescent="0.4">
      <c r="A17" t="b">
        <f>$B4="남"</f>
        <v>0</v>
      </c>
      <c r="B17" t="b">
        <f>$C4&gt;=AVERAGE($C$4:$C$13)</f>
        <v>0</v>
      </c>
    </row>
    <row r="20" spans="1:8" x14ac:dyDescent="0.4">
      <c r="A20" s="4" t="s">
        <v>5</v>
      </c>
      <c r="B20" s="4" t="s">
        <v>6</v>
      </c>
      <c r="C20" s="4" t="s">
        <v>122</v>
      </c>
      <c r="D20" s="4" t="s">
        <v>123</v>
      </c>
      <c r="E20" s="4" t="s">
        <v>125</v>
      </c>
      <c r="F20" s="10"/>
      <c r="G20" s="10"/>
      <c r="H20" s="10"/>
    </row>
    <row r="21" spans="1:8" x14ac:dyDescent="0.4">
      <c r="A21" s="4" t="s">
        <v>132</v>
      </c>
      <c r="B21" s="4" t="s">
        <v>10</v>
      </c>
      <c r="C21" s="4">
        <v>177</v>
      </c>
      <c r="D21" s="4">
        <v>70</v>
      </c>
      <c r="E21" s="4" t="s">
        <v>133</v>
      </c>
    </row>
    <row r="22" spans="1:8" x14ac:dyDescent="0.4">
      <c r="A22" s="4" t="s">
        <v>138</v>
      </c>
      <c r="B22" s="4" t="s">
        <v>10</v>
      </c>
      <c r="C22" s="4">
        <v>185</v>
      </c>
      <c r="D22" s="4">
        <v>74</v>
      </c>
      <c r="E22" s="4" t="s">
        <v>136</v>
      </c>
    </row>
    <row r="23" spans="1:8" x14ac:dyDescent="0.4">
      <c r="A23" s="4" t="s">
        <v>147</v>
      </c>
      <c r="B23" s="4" t="s">
        <v>10</v>
      </c>
      <c r="C23" s="4">
        <v>175</v>
      </c>
      <c r="D23" s="4">
        <v>66</v>
      </c>
      <c r="E23" s="4" t="s">
        <v>133</v>
      </c>
    </row>
    <row r="24" spans="1:8" x14ac:dyDescent="0.4">
      <c r="A24" s="4" t="s">
        <v>151</v>
      </c>
      <c r="B24" s="4" t="s">
        <v>10</v>
      </c>
      <c r="C24" s="4">
        <v>183</v>
      </c>
      <c r="D24" s="4">
        <v>85</v>
      </c>
      <c r="E24" s="4" t="s">
        <v>136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workbookViewId="0">
      <selection activeCell="I40" sqref="I40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228</v>
      </c>
      <c r="G1" s="2" t="s">
        <v>3</v>
      </c>
      <c r="H1" s="3" t="s">
        <v>4</v>
      </c>
    </row>
    <row r="2" spans="1:10" x14ac:dyDescent="0.4">
      <c r="A2" s="4" t="s">
        <v>229</v>
      </c>
      <c r="B2" s="4" t="s">
        <v>232</v>
      </c>
      <c r="C2" s="4" t="s">
        <v>230</v>
      </c>
      <c r="D2" s="4" t="s">
        <v>231</v>
      </c>
      <c r="E2" s="6" t="s">
        <v>237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233</v>
      </c>
      <c r="C3" s="5">
        <v>0.42152777777777778</v>
      </c>
      <c r="D3" s="13">
        <v>0.47500000000000003</v>
      </c>
      <c r="E3" s="5" t="str">
        <f>IF(MINUTE($D3-$C3)&gt;30,HOUR($D3-$C3)+1,HOUR($D3-$C3))&amp;"시간"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234</v>
      </c>
      <c r="C4" s="5">
        <v>0.43958333333333338</v>
      </c>
      <c r="D4" s="13">
        <v>0.51944444444444449</v>
      </c>
      <c r="E4" s="5" t="str">
        <f t="shared" ref="E4:E12" si="0">IF(MINUTE($D4-$C4)&gt;30,HOUR($D4-$C4)+1,HOUR($D4-$C4))&amp;"시간"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235</v>
      </c>
      <c r="C5" s="5">
        <v>0.45694444444444443</v>
      </c>
      <c r="D5" s="13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236</v>
      </c>
      <c r="C6" s="5">
        <v>0.4680555555555555</v>
      </c>
      <c r="D6" s="13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233</v>
      </c>
      <c r="C7" s="5">
        <v>0.47638888888888892</v>
      </c>
      <c r="D7" s="13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236</v>
      </c>
      <c r="C8" s="5">
        <v>0.49513888888888885</v>
      </c>
      <c r="D8" s="13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234</v>
      </c>
      <c r="C9" s="5">
        <v>0.50277777777777777</v>
      </c>
      <c r="D9" s="13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234</v>
      </c>
      <c r="C10" s="5">
        <v>0.51458333333333328</v>
      </c>
      <c r="D10" s="13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235</v>
      </c>
      <c r="C11" s="5">
        <v>0.53402777777777777</v>
      </c>
      <c r="D11" s="13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233</v>
      </c>
      <c r="C12" s="5">
        <v>0.53680555555555554</v>
      </c>
      <c r="D12" s="13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3" spans="1:10" x14ac:dyDescent="0.4">
      <c r="E13" s="40"/>
    </row>
    <row r="14" spans="1:10" x14ac:dyDescent="0.4">
      <c r="A14" s="2" t="s">
        <v>31</v>
      </c>
      <c r="B14" s="3" t="s">
        <v>32</v>
      </c>
      <c r="G14" s="2" t="s">
        <v>33</v>
      </c>
      <c r="H14" s="3" t="s">
        <v>34</v>
      </c>
    </row>
    <row r="15" spans="1:10" x14ac:dyDescent="0.4">
      <c r="A15" s="4" t="s">
        <v>35</v>
      </c>
      <c r="B15" s="4" t="s">
        <v>5</v>
      </c>
      <c r="C15" s="4" t="s">
        <v>36</v>
      </c>
      <c r="D15" s="4" t="s">
        <v>37</v>
      </c>
      <c r="E15" s="6" t="s">
        <v>38</v>
      </c>
      <c r="G15" s="4" t="s">
        <v>0</v>
      </c>
      <c r="H15" s="4" t="s">
        <v>39</v>
      </c>
      <c r="I15" s="4" t="s">
        <v>40</v>
      </c>
      <c r="J15" s="6" t="s">
        <v>41</v>
      </c>
    </row>
    <row r="16" spans="1:10" x14ac:dyDescent="0.4">
      <c r="A16" s="4">
        <v>1</v>
      </c>
      <c r="B16" s="4" t="s">
        <v>42</v>
      </c>
      <c r="C16" s="4">
        <v>45</v>
      </c>
      <c r="D16" s="4">
        <v>48</v>
      </c>
      <c r="E16" s="4" t="str">
        <f>IF(OR(_xlfn.RANK.EQ(C16,$C$16:$C$24)&lt;=3,_xlfn.RANK.EQ(D16,$D$16:$D$24)&lt;=3),"통과","")</f>
        <v>통과</v>
      </c>
      <c r="G16" s="4" t="s">
        <v>43</v>
      </c>
      <c r="H16" s="4" t="s">
        <v>44</v>
      </c>
      <c r="I16" s="4" t="s">
        <v>45</v>
      </c>
      <c r="J16" s="4" t="str">
        <f>UPPER(H16) &amp; "(" &amp; PROPER(I16) &amp; ")"</f>
        <v>KOREA(Seoul)</v>
      </c>
    </row>
    <row r="17" spans="1:10" x14ac:dyDescent="0.4">
      <c r="A17" s="4">
        <v>2</v>
      </c>
      <c r="B17" s="4" t="s">
        <v>46</v>
      </c>
      <c r="C17" s="4">
        <v>40</v>
      </c>
      <c r="D17" s="4">
        <v>41</v>
      </c>
      <c r="E17" s="4" t="str">
        <f t="shared" ref="E17:E24" si="2">IF(OR(_xlfn.RANK.EQ(C17,$C$16:$C$24)&lt;=3,_xlfn.RANK.EQ(D17,$D$16:$D$24)&lt;=3),"통과","")</f>
        <v/>
      </c>
      <c r="G17" s="4" t="s">
        <v>47</v>
      </c>
      <c r="H17" s="4" t="s">
        <v>48</v>
      </c>
      <c r="I17" s="4" t="s">
        <v>49</v>
      </c>
      <c r="J17" s="4" t="str">
        <f t="shared" ref="J17:J24" si="3">UPPER(H17) &amp; "(" &amp; PROPER(I17) &amp; ")"</f>
        <v>FRACE(Paris)</v>
      </c>
    </row>
    <row r="18" spans="1:10" x14ac:dyDescent="0.4">
      <c r="A18" s="4">
        <v>3</v>
      </c>
      <c r="B18" s="4" t="s">
        <v>50</v>
      </c>
      <c r="C18" s="4">
        <v>33</v>
      </c>
      <c r="D18" s="4">
        <v>45</v>
      </c>
      <c r="E18" s="4" t="str">
        <f t="shared" si="2"/>
        <v/>
      </c>
      <c r="G18" s="4" t="s">
        <v>51</v>
      </c>
      <c r="H18" s="4" t="s">
        <v>52</v>
      </c>
      <c r="I18" s="4" t="s">
        <v>53</v>
      </c>
      <c r="J18" s="4" t="str">
        <f t="shared" si="3"/>
        <v>BRASIL(Brasilia)</v>
      </c>
    </row>
    <row r="19" spans="1:10" x14ac:dyDescent="0.4">
      <c r="A19" s="4">
        <v>4</v>
      </c>
      <c r="B19" s="4" t="s">
        <v>54</v>
      </c>
      <c r="C19" s="4">
        <v>37</v>
      </c>
      <c r="D19" s="4">
        <v>35</v>
      </c>
      <c r="E19" s="4" t="str">
        <f t="shared" si="2"/>
        <v/>
      </c>
      <c r="G19" s="4" t="s">
        <v>43</v>
      </c>
      <c r="H19" s="4" t="s">
        <v>55</v>
      </c>
      <c r="I19" s="4" t="s">
        <v>56</v>
      </c>
      <c r="J19" s="4" t="str">
        <f t="shared" si="3"/>
        <v>JAPAN(Tokyo)</v>
      </c>
    </row>
    <row r="20" spans="1:10" x14ac:dyDescent="0.4">
      <c r="A20" s="4">
        <v>5</v>
      </c>
      <c r="B20" s="4" t="s">
        <v>57</v>
      </c>
      <c r="C20" s="4">
        <v>41</v>
      </c>
      <c r="D20" s="4">
        <v>50</v>
      </c>
      <c r="E20" s="4" t="str">
        <f t="shared" si="2"/>
        <v>통과</v>
      </c>
      <c r="G20" s="4" t="s">
        <v>51</v>
      </c>
      <c r="H20" s="4" t="s">
        <v>58</v>
      </c>
      <c r="I20" s="4" t="s">
        <v>59</v>
      </c>
      <c r="J20" s="4" t="str">
        <f t="shared" si="3"/>
        <v>CANADA(Ottawa)</v>
      </c>
    </row>
    <row r="21" spans="1:10" x14ac:dyDescent="0.4">
      <c r="A21" s="4">
        <v>6</v>
      </c>
      <c r="B21" s="4" t="s">
        <v>60</v>
      </c>
      <c r="C21" s="4">
        <v>34</v>
      </c>
      <c r="D21" s="4">
        <v>47</v>
      </c>
      <c r="E21" s="4" t="str">
        <f t="shared" si="2"/>
        <v>통과</v>
      </c>
      <c r="G21" s="4" t="s">
        <v>61</v>
      </c>
      <c r="H21" s="4" t="s">
        <v>62</v>
      </c>
      <c r="I21" s="4" t="s">
        <v>63</v>
      </c>
      <c r="J21" s="4" t="str">
        <f t="shared" si="3"/>
        <v>MOROCCO(Rabat)</v>
      </c>
    </row>
    <row r="22" spans="1:10" x14ac:dyDescent="0.4">
      <c r="A22" s="4">
        <v>7</v>
      </c>
      <c r="B22" s="4" t="s">
        <v>64</v>
      </c>
      <c r="C22" s="4">
        <v>29</v>
      </c>
      <c r="D22" s="4">
        <v>33</v>
      </c>
      <c r="E22" s="4" t="str">
        <f t="shared" si="2"/>
        <v/>
      </c>
      <c r="G22" s="4" t="s">
        <v>43</v>
      </c>
      <c r="H22" s="4" t="s">
        <v>65</v>
      </c>
      <c r="I22" s="4" t="s">
        <v>66</v>
      </c>
      <c r="J22" s="4" t="str">
        <f t="shared" si="3"/>
        <v>CHINA(Beijing)</v>
      </c>
    </row>
    <row r="23" spans="1:10" x14ac:dyDescent="0.4">
      <c r="A23" s="4">
        <v>8</v>
      </c>
      <c r="B23" s="4" t="s">
        <v>67</v>
      </c>
      <c r="C23" s="4">
        <v>41</v>
      </c>
      <c r="D23" s="4">
        <v>31</v>
      </c>
      <c r="E23" s="4" t="str">
        <f t="shared" si="2"/>
        <v>통과</v>
      </c>
      <c r="G23" s="4" t="s">
        <v>47</v>
      </c>
      <c r="H23" s="4" t="s">
        <v>68</v>
      </c>
      <c r="I23" s="4" t="s">
        <v>69</v>
      </c>
      <c r="J23" s="4" t="str">
        <f t="shared" si="3"/>
        <v>SPAIN(Madrid)</v>
      </c>
    </row>
    <row r="24" spans="1:10" x14ac:dyDescent="0.4">
      <c r="A24" s="4">
        <v>9</v>
      </c>
      <c r="B24" s="4" t="s">
        <v>70</v>
      </c>
      <c r="C24" s="4">
        <v>37</v>
      </c>
      <c r="D24" s="4">
        <v>40</v>
      </c>
      <c r="E24" s="4" t="str">
        <f t="shared" si="2"/>
        <v/>
      </c>
      <c r="G24" s="4" t="s">
        <v>61</v>
      </c>
      <c r="H24" s="4" t="s">
        <v>71</v>
      </c>
      <c r="I24" s="4" t="s">
        <v>72</v>
      </c>
      <c r="J24" s="4" t="str">
        <f t="shared" si="3"/>
        <v>KENYA(Nairobi)</v>
      </c>
    </row>
    <row r="26" spans="1:10" x14ac:dyDescent="0.4">
      <c r="A26" s="2" t="s">
        <v>73</v>
      </c>
      <c r="B26" s="3" t="s">
        <v>74</v>
      </c>
    </row>
    <row r="27" spans="1:10" x14ac:dyDescent="0.4">
      <c r="A27" s="4" t="s">
        <v>75</v>
      </c>
      <c r="B27" s="4" t="s">
        <v>76</v>
      </c>
      <c r="C27" s="4" t="s">
        <v>77</v>
      </c>
      <c r="D27" s="4" t="s">
        <v>78</v>
      </c>
      <c r="E27" s="6" t="s">
        <v>79</v>
      </c>
    </row>
    <row r="28" spans="1:10" x14ac:dyDescent="0.4">
      <c r="A28" s="4" t="s">
        <v>80</v>
      </c>
      <c r="B28" s="4" t="s">
        <v>81</v>
      </c>
      <c r="C28" s="8">
        <v>20000</v>
      </c>
      <c r="D28" s="8">
        <v>1247</v>
      </c>
      <c r="E28" s="46">
        <f>$C28*$D28*IFERROR(HLOOKUP($B28,$B$39:$D$40,2,0),0%)</f>
        <v>1995200</v>
      </c>
    </row>
    <row r="29" spans="1:10" x14ac:dyDescent="0.4">
      <c r="A29" s="4" t="s">
        <v>80</v>
      </c>
      <c r="B29" s="4" t="s">
        <v>82</v>
      </c>
      <c r="C29" s="8">
        <v>18000</v>
      </c>
      <c r="D29" s="8">
        <v>865</v>
      </c>
      <c r="E29" s="46">
        <f t="shared" ref="E29:E36" si="4">$C29*$D29*IFERROR(HLOOKUP($B29,$B$39:$D$40,2,0),0%)</f>
        <v>1557000</v>
      </c>
    </row>
    <row r="30" spans="1:10" x14ac:dyDescent="0.4">
      <c r="A30" s="4" t="s">
        <v>80</v>
      </c>
      <c r="B30" s="4" t="s">
        <v>83</v>
      </c>
      <c r="C30" s="8">
        <v>15000</v>
      </c>
      <c r="D30" s="8">
        <v>1021</v>
      </c>
      <c r="E30" s="46">
        <f t="shared" si="4"/>
        <v>2144100</v>
      </c>
    </row>
    <row r="31" spans="1:10" x14ac:dyDescent="0.4">
      <c r="A31" s="4" t="s">
        <v>84</v>
      </c>
      <c r="B31" s="4" t="s">
        <v>81</v>
      </c>
      <c r="C31" s="8">
        <v>20000</v>
      </c>
      <c r="D31" s="8">
        <v>758</v>
      </c>
      <c r="E31" s="46">
        <f t="shared" si="4"/>
        <v>1212800</v>
      </c>
    </row>
    <row r="32" spans="1:10" x14ac:dyDescent="0.4">
      <c r="A32" s="4" t="s">
        <v>84</v>
      </c>
      <c r="B32" s="4" t="s">
        <v>85</v>
      </c>
      <c r="C32" s="8">
        <v>45000</v>
      </c>
      <c r="D32" s="8">
        <v>248</v>
      </c>
      <c r="E32" s="46">
        <f t="shared" si="4"/>
        <v>0</v>
      </c>
    </row>
    <row r="33" spans="1:5" x14ac:dyDescent="0.4">
      <c r="A33" s="4" t="s">
        <v>84</v>
      </c>
      <c r="B33" s="4" t="s">
        <v>83</v>
      </c>
      <c r="C33" s="8">
        <v>15000</v>
      </c>
      <c r="D33" s="8">
        <v>675</v>
      </c>
      <c r="E33" s="46">
        <f t="shared" si="4"/>
        <v>1417500.0000000002</v>
      </c>
    </row>
    <row r="34" spans="1:5" x14ac:dyDescent="0.4">
      <c r="A34" s="4" t="s">
        <v>86</v>
      </c>
      <c r="B34" s="4" t="s">
        <v>81</v>
      </c>
      <c r="C34" s="8">
        <v>20000</v>
      </c>
      <c r="D34" s="8">
        <v>957</v>
      </c>
      <c r="E34" s="46">
        <f t="shared" si="4"/>
        <v>1531200</v>
      </c>
    </row>
    <row r="35" spans="1:5" x14ac:dyDescent="0.4">
      <c r="A35" s="4" t="s">
        <v>86</v>
      </c>
      <c r="B35" s="4" t="s">
        <v>82</v>
      </c>
      <c r="C35" s="8">
        <v>18000</v>
      </c>
      <c r="D35" s="8">
        <v>893</v>
      </c>
      <c r="E35" s="46">
        <f t="shared" si="4"/>
        <v>1607400</v>
      </c>
    </row>
    <row r="36" spans="1:5" x14ac:dyDescent="0.4">
      <c r="A36" s="4" t="s">
        <v>86</v>
      </c>
      <c r="B36" s="4" t="s">
        <v>87</v>
      </c>
      <c r="C36" s="8">
        <v>17500</v>
      </c>
      <c r="D36" s="8">
        <v>768</v>
      </c>
      <c r="E36" s="46">
        <f t="shared" si="4"/>
        <v>0</v>
      </c>
    </row>
    <row r="38" spans="1:5" x14ac:dyDescent="0.4">
      <c r="A38" t="s">
        <v>88</v>
      </c>
    </row>
    <row r="39" spans="1:5" x14ac:dyDescent="0.4">
      <c r="A39" s="4" t="s">
        <v>76</v>
      </c>
      <c r="B39" s="4" t="s">
        <v>81</v>
      </c>
      <c r="C39" s="4" t="s">
        <v>82</v>
      </c>
      <c r="D39" s="4" t="s">
        <v>83</v>
      </c>
    </row>
    <row r="40" spans="1:5" x14ac:dyDescent="0.4">
      <c r="A40" s="4" t="s">
        <v>89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DE70-3D9F-4070-A30B-7AACE3B1664F}">
  <sheetPr>
    <outlinePr summaryBelow="0"/>
  </sheetPr>
  <dimension ref="B1:F13"/>
  <sheetViews>
    <sheetView showGridLines="0" workbookViewId="0">
      <selection activeCell="G19" sqref="G19"/>
    </sheetView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7" t="s">
        <v>279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281</v>
      </c>
      <c r="E3" s="35" t="s">
        <v>276</v>
      </c>
      <c r="F3" s="35" t="s">
        <v>278</v>
      </c>
    </row>
    <row r="4" spans="2:6" ht="46.8" hidden="1" outlineLevel="1" x14ac:dyDescent="0.4">
      <c r="B4" s="30"/>
      <c r="C4" s="30"/>
      <c r="E4" s="37" t="s">
        <v>277</v>
      </c>
      <c r="F4" s="37" t="s">
        <v>277</v>
      </c>
    </row>
    <row r="5" spans="2:6" x14ac:dyDescent="0.4">
      <c r="B5" s="31" t="s">
        <v>280</v>
      </c>
      <c r="C5" s="32"/>
      <c r="D5" s="29"/>
      <c r="E5" s="29"/>
      <c r="F5" s="29"/>
    </row>
    <row r="6" spans="2:6" outlineLevel="1" x14ac:dyDescent="0.4">
      <c r="B6" s="30"/>
      <c r="C6" s="30" t="s">
        <v>166</v>
      </c>
      <c r="D6" s="24">
        <v>0.05</v>
      </c>
      <c r="E6" s="36">
        <v>0.05</v>
      </c>
      <c r="F6" s="36">
        <v>0.04</v>
      </c>
    </row>
    <row r="7" spans="2:6" outlineLevel="1" x14ac:dyDescent="0.4">
      <c r="B7" s="30"/>
      <c r="C7" s="30" t="s">
        <v>167</v>
      </c>
      <c r="D7" s="24">
        <v>3.5000000000000003E-2</v>
      </c>
      <c r="E7" s="36">
        <v>3.5000000000000003E-2</v>
      </c>
      <c r="F7" s="36">
        <v>2.5000000000000001E-2</v>
      </c>
    </row>
    <row r="8" spans="2:6" outlineLevel="1" x14ac:dyDescent="0.4">
      <c r="B8" s="30"/>
      <c r="C8" s="30" t="s">
        <v>168</v>
      </c>
      <c r="D8" s="24">
        <v>8.0000000000000002E-3</v>
      </c>
      <c r="E8" s="36">
        <v>8.0000000000000002E-3</v>
      </c>
      <c r="F8" s="36">
        <v>2E-3</v>
      </c>
    </row>
    <row r="9" spans="2:6" x14ac:dyDescent="0.4">
      <c r="B9" s="31" t="s">
        <v>282</v>
      </c>
      <c r="C9" s="32"/>
      <c r="D9" s="29"/>
      <c r="E9" s="29"/>
      <c r="F9" s="29"/>
    </row>
    <row r="10" spans="2:6" ht="18" outlineLevel="1" thickBot="1" x14ac:dyDescent="0.45">
      <c r="B10" s="33"/>
      <c r="C10" s="33" t="s">
        <v>169</v>
      </c>
      <c r="D10" s="25">
        <v>2702190</v>
      </c>
      <c r="E10" s="25">
        <v>2702190</v>
      </c>
      <c r="F10" s="25">
        <v>2780190</v>
      </c>
    </row>
    <row r="11" spans="2:6" x14ac:dyDescent="0.4">
      <c r="B11" t="s">
        <v>283</v>
      </c>
    </row>
    <row r="12" spans="2:6" x14ac:dyDescent="0.4">
      <c r="B12" t="s">
        <v>284</v>
      </c>
    </row>
    <row r="13" spans="2:6" x14ac:dyDescent="0.4">
      <c r="B13" t="s">
        <v>285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F15" sqref="F15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3" t="s">
        <v>153</v>
      </c>
      <c r="C1" s="43"/>
    </row>
    <row r="3" spans="2:6" x14ac:dyDescent="0.4">
      <c r="B3" s="44" t="s">
        <v>154</v>
      </c>
      <c r="C3" s="45"/>
      <c r="E3" s="4" t="s">
        <v>170</v>
      </c>
      <c r="F3" s="11">
        <v>0.05</v>
      </c>
    </row>
    <row r="4" spans="2:6" x14ac:dyDescent="0.4">
      <c r="B4" s="4" t="s">
        <v>155</v>
      </c>
      <c r="C4" s="7">
        <v>1600000</v>
      </c>
      <c r="E4" s="4" t="s">
        <v>171</v>
      </c>
      <c r="F4" s="11">
        <v>3.5000000000000003E-2</v>
      </c>
    </row>
    <row r="5" spans="2:6" x14ac:dyDescent="0.4">
      <c r="B5" s="4" t="s">
        <v>156</v>
      </c>
      <c r="C5" s="7">
        <v>150000</v>
      </c>
      <c r="E5" s="4" t="s">
        <v>172</v>
      </c>
      <c r="F5" s="11">
        <v>8.0000000000000002E-3</v>
      </c>
    </row>
    <row r="6" spans="2:6" x14ac:dyDescent="0.4">
      <c r="B6" s="4" t="s">
        <v>157</v>
      </c>
      <c r="C6" s="7">
        <v>300000</v>
      </c>
    </row>
    <row r="7" spans="2:6" x14ac:dyDescent="0.4">
      <c r="B7" s="4" t="s">
        <v>158</v>
      </c>
      <c r="C7" s="7">
        <v>500000</v>
      </c>
    </row>
    <row r="8" spans="2:6" x14ac:dyDescent="0.4">
      <c r="B8" s="4" t="s">
        <v>159</v>
      </c>
      <c r="C8" s="7">
        <v>200000</v>
      </c>
    </row>
    <row r="9" spans="2:6" x14ac:dyDescent="0.4">
      <c r="B9" s="4" t="s">
        <v>160</v>
      </c>
      <c r="C9" s="7">
        <v>200000</v>
      </c>
    </row>
    <row r="10" spans="2:6" x14ac:dyDescent="0.4">
      <c r="B10" s="4" t="s">
        <v>161</v>
      </c>
      <c r="C10" s="7">
        <v>50000</v>
      </c>
    </row>
    <row r="11" spans="2:6" x14ac:dyDescent="0.4">
      <c r="B11" s="6" t="s">
        <v>162</v>
      </c>
      <c r="C11" s="7">
        <f>SUM(C4:C10)</f>
        <v>3000000</v>
      </c>
    </row>
    <row r="12" spans="2:6" x14ac:dyDescent="0.4">
      <c r="B12" s="44" t="s">
        <v>163</v>
      </c>
      <c r="C12" s="45"/>
    </row>
    <row r="13" spans="2:6" x14ac:dyDescent="0.4">
      <c r="B13" s="4" t="s">
        <v>164</v>
      </c>
      <c r="C13" s="7">
        <v>17100</v>
      </c>
    </row>
    <row r="14" spans="2:6" x14ac:dyDescent="0.4">
      <c r="B14" s="4" t="s">
        <v>165</v>
      </c>
      <c r="C14" s="7">
        <v>1710</v>
      </c>
    </row>
    <row r="15" spans="2:6" x14ac:dyDescent="0.4">
      <c r="B15" s="4" t="s">
        <v>166</v>
      </c>
      <c r="C15" s="7">
        <f>C11*F3</f>
        <v>150000</v>
      </c>
    </row>
    <row r="16" spans="2:6" x14ac:dyDescent="0.4">
      <c r="B16" s="4" t="s">
        <v>167</v>
      </c>
      <c r="C16" s="7">
        <f>C11*F4</f>
        <v>105000.00000000001</v>
      </c>
    </row>
    <row r="17" spans="2:3" x14ac:dyDescent="0.4">
      <c r="B17" s="4" t="s">
        <v>168</v>
      </c>
      <c r="C17" s="7">
        <f>C11*F5</f>
        <v>24000</v>
      </c>
    </row>
    <row r="18" spans="2:3" x14ac:dyDescent="0.4">
      <c r="B18" s="6" t="s">
        <v>162</v>
      </c>
      <c r="C18" s="7">
        <f>SUM(C13:C17)</f>
        <v>297810</v>
      </c>
    </row>
    <row r="19" spans="2:3" x14ac:dyDescent="0.4">
      <c r="B19" s="6" t="s">
        <v>169</v>
      </c>
      <c r="C19" s="7">
        <f>C11-C18</f>
        <v>2702190</v>
      </c>
    </row>
  </sheetData>
  <scenarios current="0" show="0" sqref="C19">
    <scenario name="공제율인상" locked="1" count="3" user="user" comment="만든 사람 user 날짜 2025-06-02">
      <inputCells r="F3" val="0.05" numFmtId="177"/>
      <inputCells r="F4" val="0.035" numFmtId="177"/>
      <inputCells r="F5" val="0.008" numFmtId="177"/>
    </scenario>
    <scenario name="공제율인하" locked="1" count="3" user="user" comment="만든 사람 user 날짜 2025-06-02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8" workbookViewId="0">
      <selection activeCell="M18" sqref="M18"/>
    </sheetView>
  </sheetViews>
  <sheetFormatPr defaultRowHeight="17.399999999999999" outlineLevelRow="3" x14ac:dyDescent="0.4"/>
  <sheetData>
    <row r="1" spans="1:7" ht="21" x14ac:dyDescent="0.4">
      <c r="A1" s="43" t="s">
        <v>173</v>
      </c>
      <c r="B1" s="43"/>
      <c r="C1" s="43"/>
      <c r="D1" s="43"/>
      <c r="E1" s="43"/>
      <c r="F1" s="43"/>
      <c r="G1" s="43"/>
    </row>
    <row r="3" spans="1:7" x14ac:dyDescent="0.4">
      <c r="A3" s="4" t="s">
        <v>174</v>
      </c>
      <c r="B3" s="4" t="s">
        <v>6</v>
      </c>
      <c r="C3" s="4" t="s">
        <v>175</v>
      </c>
      <c r="D3" s="4" t="s">
        <v>176</v>
      </c>
      <c r="E3" s="4" t="s">
        <v>177</v>
      </c>
      <c r="F3" s="4" t="s">
        <v>178</v>
      </c>
      <c r="G3" s="4" t="s">
        <v>179</v>
      </c>
    </row>
    <row r="4" spans="1:7" outlineLevel="3" x14ac:dyDescent="0.4">
      <c r="A4" s="4" t="s">
        <v>192</v>
      </c>
      <c r="B4" s="4" t="s">
        <v>10</v>
      </c>
      <c r="C4" s="4" t="s">
        <v>181</v>
      </c>
      <c r="D4" s="4" t="s">
        <v>185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203</v>
      </c>
      <c r="B5" s="4" t="s">
        <v>10</v>
      </c>
      <c r="C5" s="4" t="s">
        <v>187</v>
      </c>
      <c r="D5" s="4" t="s">
        <v>185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38" t="s">
        <v>289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180</v>
      </c>
      <c r="B7" s="4" t="s">
        <v>10</v>
      </c>
      <c r="C7" s="4" t="s">
        <v>181</v>
      </c>
      <c r="D7" s="4" t="s">
        <v>182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193</v>
      </c>
      <c r="B8" s="4" t="s">
        <v>10</v>
      </c>
      <c r="C8" s="4" t="s">
        <v>184</v>
      </c>
      <c r="D8" s="4" t="s">
        <v>182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195</v>
      </c>
      <c r="B9" s="4" t="s">
        <v>10</v>
      </c>
      <c r="C9" s="4" t="s">
        <v>187</v>
      </c>
      <c r="D9" s="4" t="s">
        <v>182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201</v>
      </c>
      <c r="B10" s="4" t="s">
        <v>10</v>
      </c>
      <c r="C10" s="4" t="s">
        <v>181</v>
      </c>
      <c r="D10" s="4" t="s">
        <v>182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202</v>
      </c>
      <c r="B11" s="4" t="s">
        <v>10</v>
      </c>
      <c r="C11" s="4" t="s">
        <v>184</v>
      </c>
      <c r="D11" s="4" t="s">
        <v>182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38" t="s">
        <v>290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186</v>
      </c>
      <c r="B13" s="4" t="s">
        <v>10</v>
      </c>
      <c r="C13" s="4" t="s">
        <v>187</v>
      </c>
      <c r="D13" s="4" t="s">
        <v>188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198</v>
      </c>
      <c r="B14" s="4" t="s">
        <v>10</v>
      </c>
      <c r="C14" s="4" t="s">
        <v>181</v>
      </c>
      <c r="D14" s="4" t="s">
        <v>188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199</v>
      </c>
      <c r="B15" s="4" t="s">
        <v>10</v>
      </c>
      <c r="C15" s="4" t="s">
        <v>184</v>
      </c>
      <c r="D15" s="4" t="s">
        <v>188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38" t="s">
        <v>291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38" t="s">
        <v>286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183</v>
      </c>
      <c r="B18" s="4" t="s">
        <v>23</v>
      </c>
      <c r="C18" s="4" t="s">
        <v>184</v>
      </c>
      <c r="D18" s="4" t="s">
        <v>185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189</v>
      </c>
      <c r="B19" s="4" t="s">
        <v>23</v>
      </c>
      <c r="C19" s="4" t="s">
        <v>187</v>
      </c>
      <c r="D19" s="4" t="s">
        <v>185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191</v>
      </c>
      <c r="B20" s="4" t="s">
        <v>23</v>
      </c>
      <c r="C20" s="4" t="s">
        <v>181</v>
      </c>
      <c r="D20" s="4" t="s">
        <v>185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38" t="s">
        <v>289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190</v>
      </c>
      <c r="B22" s="4" t="s">
        <v>23</v>
      </c>
      <c r="C22" s="4" t="s">
        <v>184</v>
      </c>
      <c r="D22" s="4" t="s">
        <v>182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196</v>
      </c>
      <c r="B23" s="4" t="s">
        <v>23</v>
      </c>
      <c r="C23" s="4" t="s">
        <v>187</v>
      </c>
      <c r="D23" s="4" t="s">
        <v>182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197</v>
      </c>
      <c r="B24" s="4" t="s">
        <v>23</v>
      </c>
      <c r="C24" s="4" t="s">
        <v>181</v>
      </c>
      <c r="D24" s="4" t="s">
        <v>182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38" t="s">
        <v>290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194</v>
      </c>
      <c r="B26" s="4" t="s">
        <v>23</v>
      </c>
      <c r="C26" s="4" t="s">
        <v>184</v>
      </c>
      <c r="D26" s="4" t="s">
        <v>188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200</v>
      </c>
      <c r="B27" s="4" t="s">
        <v>23</v>
      </c>
      <c r="C27" s="4" t="s">
        <v>187</v>
      </c>
      <c r="D27" s="4" t="s">
        <v>188</v>
      </c>
      <c r="E27" s="4">
        <v>2</v>
      </c>
      <c r="F27" s="4">
        <v>14</v>
      </c>
      <c r="G27" s="4">
        <v>10</v>
      </c>
    </row>
    <row r="28" spans="1:7" outlineLevel="2" x14ac:dyDescent="0.4">
      <c r="A28" s="10"/>
      <c r="B28" s="10"/>
      <c r="C28" s="10"/>
      <c r="D28" s="39" t="s">
        <v>291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">
      <c r="A29" s="10"/>
      <c r="B29" s="39" t="s">
        <v>287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">
      <c r="A30" s="10"/>
      <c r="B30" s="39"/>
      <c r="C30" s="10"/>
      <c r="D30" s="39" t="s">
        <v>292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">
      <c r="A31" s="10"/>
      <c r="B31" s="39" t="s">
        <v>288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5" sqref="G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43" t="s">
        <v>204</v>
      </c>
      <c r="B1" s="43"/>
      <c r="C1" s="43"/>
      <c r="D1" s="43"/>
      <c r="E1" s="43"/>
      <c r="F1" s="43"/>
    </row>
    <row r="3" spans="1:6" x14ac:dyDescent="0.4">
      <c r="A3" s="4" t="s">
        <v>205</v>
      </c>
      <c r="B3" s="4" t="s">
        <v>78</v>
      </c>
      <c r="C3" s="4" t="s">
        <v>206</v>
      </c>
      <c r="D3" s="4" t="s">
        <v>207</v>
      </c>
      <c r="E3" s="4" t="s">
        <v>79</v>
      </c>
      <c r="F3" s="4" t="s">
        <v>208</v>
      </c>
    </row>
    <row r="4" spans="1:6" x14ac:dyDescent="0.4">
      <c r="A4" s="4" t="s">
        <v>209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$C4-$E4</f>
        <v>8229700</v>
      </c>
    </row>
    <row r="5" spans="1:6" x14ac:dyDescent="0.4">
      <c r="A5" s="4" t="s">
        <v>210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$C5-$E5</f>
        <v>10245900</v>
      </c>
    </row>
    <row r="6" spans="1:6" x14ac:dyDescent="0.4">
      <c r="A6" s="4" t="s">
        <v>211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212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213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214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215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216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217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7" zoomScale="86" zoomScaleNormal="86" workbookViewId="0">
      <selection activeCell="K20" sqref="K20"/>
    </sheetView>
  </sheetViews>
  <sheetFormatPr defaultRowHeight="17.399999999999999" x14ac:dyDescent="0.4"/>
  <sheetData>
    <row r="1" spans="1:5" ht="21" x14ac:dyDescent="0.4">
      <c r="A1" s="43" t="s">
        <v>218</v>
      </c>
      <c r="B1" s="43"/>
      <c r="C1" s="43"/>
      <c r="D1" s="43"/>
      <c r="E1" s="43"/>
    </row>
    <row r="3" spans="1:5" x14ac:dyDescent="0.4">
      <c r="A3" s="4" t="s">
        <v>0</v>
      </c>
      <c r="B3" s="4" t="s">
        <v>219</v>
      </c>
      <c r="C3" s="4" t="s">
        <v>220</v>
      </c>
      <c r="D3" s="4" t="s">
        <v>221</v>
      </c>
      <c r="E3" s="4" t="s">
        <v>238</v>
      </c>
    </row>
    <row r="4" spans="1:5" x14ac:dyDescent="0.4">
      <c r="A4" s="4" t="s">
        <v>226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239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225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223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222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224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240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Office</cp:lastModifiedBy>
  <dcterms:created xsi:type="dcterms:W3CDTF">2023-04-27T08:01:32Z</dcterms:created>
  <dcterms:modified xsi:type="dcterms:W3CDTF">2025-06-02T14:30:22Z</dcterms:modified>
</cp:coreProperties>
</file>