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e42c8971037964/바탕 화면/2026기본서_컴활1급실기/01 엑셀/04 실전모의고사/"/>
    </mc:Choice>
  </mc:AlternateContent>
  <xr:revisionPtr revIDLastSave="128" documentId="13_ncr:1_{A6111419-F5F6-4C2A-9FEF-0E1CA3273789}" xr6:coauthVersionLast="47" xr6:coauthVersionMax="47" xr10:uidLastSave="{BD6FE52B-8B94-4DA8-BC58-FD8C6301F93D}"/>
  <bookViews>
    <workbookView xWindow="-110" yWindow="-110" windowWidth="19420" windowHeight="11620" firstSheet="1" activeTab="1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기본작업!$B$2:$H$13</definedName>
    <definedName name="_xlnm._FilterDatabase" localSheetId="3" hidden="1">'분석작업-2'!$A$2:$E$9</definedName>
    <definedName name="_xlnm.Criteria" localSheetId="0">기본작업!$B$15:$B$16</definedName>
    <definedName name="_xlnm.Extract" localSheetId="0">기본작업!$B$18:$H$18</definedName>
    <definedName name="_xlnm.Print_Area" localSheetId="0">기본작업!$B$1:$H$22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2" l="1" a="1"/>
  <c r="L17" i="2" s="1"/>
  <c r="M17" i="2" a="1"/>
  <c r="M17" i="2" s="1"/>
  <c r="K17" i="2" a="1"/>
  <c r="K17" i="2" s="1"/>
  <c r="O3" i="2" a="1"/>
  <c r="O3" i="2"/>
  <c r="P3" i="2" a="1"/>
  <c r="P3" i="2" s="1"/>
  <c r="O4" i="2" a="1"/>
  <c r="O4" i="2" s="1"/>
  <c r="P4" i="2" a="1"/>
  <c r="P4" i="2"/>
  <c r="O5" i="2" a="1"/>
  <c r="O5" i="2"/>
  <c r="P5" i="2" a="1"/>
  <c r="P5" i="2" s="1"/>
  <c r="O6" i="2" a="1"/>
  <c r="O6" i="2" s="1"/>
  <c r="P6" i="2" a="1"/>
  <c r="P6" i="2"/>
  <c r="O7" i="2" a="1"/>
  <c r="O7" i="2"/>
  <c r="P7" i="2" a="1"/>
  <c r="P7" i="2" s="1"/>
  <c r="O8" i="2" a="1"/>
  <c r="O8" i="2" s="1"/>
  <c r="P8" i="2" a="1"/>
  <c r="P8" i="2"/>
  <c r="O9" i="2" a="1"/>
  <c r="O9" i="2"/>
  <c r="P9" i="2" a="1"/>
  <c r="P9" i="2" s="1"/>
  <c r="O10" i="2" a="1"/>
  <c r="O10" i="2" s="1"/>
  <c r="P10" i="2" a="1"/>
  <c r="P10" i="2"/>
  <c r="O11" i="2" a="1"/>
  <c r="O11" i="2"/>
  <c r="P11" i="2" a="1"/>
  <c r="P11" i="2" s="1"/>
  <c r="N4" i="2" a="1"/>
  <c r="N4" i="2" s="1"/>
  <c r="N5" i="2" a="1"/>
  <c r="N5" i="2"/>
  <c r="N6" i="2" a="1"/>
  <c r="N6" i="2" s="1"/>
  <c r="N7" i="2" a="1"/>
  <c r="N7" i="2"/>
  <c r="N8" i="2" a="1"/>
  <c r="N8" i="2" s="1"/>
  <c r="N9" i="2" a="1"/>
  <c r="N9" i="2"/>
  <c r="N10" i="2" a="1"/>
  <c r="N10" i="2"/>
  <c r="N11" i="2" a="1"/>
  <c r="N11" i="2"/>
  <c r="N3" i="2" a="1"/>
  <c r="N3" i="2" s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3" i="2"/>
  <c r="B16" i="1"/>
  <c r="E3" i="4"/>
  <c r="E4" i="4"/>
  <c r="E5" i="4"/>
  <c r="E6" i="4"/>
  <c r="E7" i="4"/>
  <c r="E8" i="4"/>
  <c r="E9" i="4"/>
  <c r="H5" i="2" a="1"/>
  <c r="H9" i="2" a="1"/>
  <c r="H13" i="2" a="1"/>
  <c r="H17" i="2" a="1"/>
  <c r="H21" i="2" a="1"/>
  <c r="H10" i="2" a="1"/>
  <c r="H14" i="2" a="1"/>
  <c r="H18" i="2" a="1"/>
  <c r="H22" i="2" a="1"/>
  <c r="H20" i="2" a="1"/>
  <c r="H6" i="2" a="1"/>
  <c r="H7" i="2" a="1"/>
  <c r="H11" i="2" a="1"/>
  <c r="H15" i="2" a="1"/>
  <c r="H19" i="2" a="1"/>
  <c r="H23" i="2" a="1"/>
  <c r="H8" i="2" a="1"/>
  <c r="H12" i="2" a="1"/>
  <c r="H16" i="2" a="1"/>
  <c r="H4" i="2" a="1"/>
  <c r="H3" i="2" a="1"/>
  <c r="H4" i="2" l="1"/>
  <c r="H16" i="2"/>
  <c r="H12" i="2"/>
  <c r="H8" i="2"/>
  <c r="H23" i="2"/>
  <c r="H19" i="2"/>
  <c r="H15" i="2"/>
  <c r="H11" i="2"/>
  <c r="H7" i="2"/>
  <c r="H6" i="2"/>
  <c r="H20" i="2"/>
  <c r="H22" i="2"/>
  <c r="H18" i="2"/>
  <c r="H14" i="2"/>
  <c r="H10" i="2"/>
  <c r="H21" i="2"/>
  <c r="H17" i="2"/>
  <c r="H13" i="2"/>
  <c r="H9" i="2"/>
  <c r="H5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D033B9-5589-45BF-A8B6-FDFC006D31D1}" name="MS Access Database_Query" type="1" refreshedVersion="8" background="1">
    <dbPr connection="DSN=MS Access Database;DBQ=C:\Users\kmib0\OneDrive\바탕 화면\2026기본서_컴활1급실기\01 엑셀\04 실전모의고사\수산물가격표.accdb;DefaultDir=C:\Users\kmib0\OneDrive\바탕 화면\2026기본서_컴활1급실기\01 엑셀\04 실전모의고사;DriverId=25;FIL=MS Access;MaxBufferSize=2048;PageTimeout=5;" command="SELECT 수산물가격표.품목, 수산물가격표.산지, 수산물가격표.상품, 수산물가격표.중품, 수산물가격표.하품_x000d__x000a_FROM 수산물가격표 수산물가격표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<sst xmlns="http://schemas.openxmlformats.org/spreadsheetml/2006/main" count="230" uniqueCount="167">
  <si>
    <t>고객 예금정보</t>
  </si>
  <si>
    <t>계좌번호</t>
  </si>
  <si>
    <t>고객명</t>
  </si>
  <si>
    <t>주민번호</t>
  </si>
  <si>
    <t>예금종류</t>
  </si>
  <si>
    <t>잔액</t>
  </si>
  <si>
    <t>개설일자</t>
  </si>
  <si>
    <t>개설지점</t>
  </si>
  <si>
    <t>615-21-2831</t>
  </si>
  <si>
    <t>길호성</t>
  </si>
  <si>
    <t>보통예금</t>
  </si>
  <si>
    <t>인천지점</t>
  </si>
  <si>
    <t>582-21-7255</t>
  </si>
  <si>
    <t>김건희</t>
  </si>
  <si>
    <t>강남지점</t>
  </si>
  <si>
    <t>582-21-4166</t>
  </si>
  <si>
    <t>국혜선</t>
  </si>
  <si>
    <t>417-21-9094</t>
  </si>
  <si>
    <t>우찬성</t>
  </si>
  <si>
    <t>수원지점</t>
  </si>
  <si>
    <t>417-21-2594</t>
  </si>
  <si>
    <t>이하균</t>
  </si>
  <si>
    <t>201-21-2734</t>
  </si>
  <si>
    <t>최창선</t>
  </si>
  <si>
    <t>과천지점</t>
  </si>
  <si>
    <t>201-21-1278</t>
  </si>
  <si>
    <t>송정민</t>
  </si>
  <si>
    <t>101-21-0245</t>
  </si>
  <si>
    <t>김성태</t>
  </si>
  <si>
    <t>송파지점</t>
  </si>
  <si>
    <t>582-27-0329</t>
  </si>
  <si>
    <t>장민준</t>
  </si>
  <si>
    <t>저축예금</t>
  </si>
  <si>
    <t>302-27-0023</t>
  </si>
  <si>
    <t>전은창</t>
  </si>
  <si>
    <t>대전지점</t>
  </si>
  <si>
    <t>101-27-7153</t>
  </si>
  <si>
    <t>민형태</t>
  </si>
  <si>
    <t>840503-117628</t>
    <phoneticPr fontId="1" type="noConversion"/>
  </si>
  <si>
    <t>851129-108141</t>
    <phoneticPr fontId="1" type="noConversion"/>
  </si>
  <si>
    <t>861008-254891</t>
    <phoneticPr fontId="1" type="noConversion"/>
  </si>
  <si>
    <t>531024-134781</t>
    <phoneticPr fontId="1" type="noConversion"/>
  </si>
  <si>
    <t>780409-108291</t>
    <phoneticPr fontId="1" type="noConversion"/>
  </si>
  <si>
    <t>771120-109457</t>
    <phoneticPr fontId="1" type="noConversion"/>
  </si>
  <si>
    <t>820505-216654</t>
    <phoneticPr fontId="1" type="noConversion"/>
  </si>
  <si>
    <t>681029-104844</t>
    <phoneticPr fontId="1" type="noConversion"/>
  </si>
  <si>
    <t>650425-105436</t>
    <phoneticPr fontId="1" type="noConversion"/>
  </si>
  <si>
    <t>860604-175243</t>
    <phoneticPr fontId="1" type="noConversion"/>
  </si>
  <si>
    <t>720917-128792</t>
    <phoneticPr fontId="1" type="noConversion"/>
  </si>
  <si>
    <t>[표1]</t>
  </si>
  <si>
    <t>[표2]</t>
  </si>
  <si>
    <t>성적 분포도</t>
  </si>
  <si>
    <t>성명</t>
  </si>
  <si>
    <t>국어</t>
  </si>
  <si>
    <t>영어</t>
  </si>
  <si>
    <t>수학</t>
  </si>
  <si>
    <t>결석</t>
  </si>
  <si>
    <t>평균</t>
  </si>
  <si>
    <t>평점</t>
  </si>
  <si>
    <t>판정</t>
  </si>
  <si>
    <t>반편성</t>
  </si>
  <si>
    <t>점수 대별</t>
  </si>
  <si>
    <t>강애연</t>
  </si>
  <si>
    <t>F</t>
  </si>
  <si>
    <t>강충기</t>
  </si>
  <si>
    <t>D</t>
  </si>
  <si>
    <t>김규한</t>
  </si>
  <si>
    <t>D+</t>
  </si>
  <si>
    <t>김동구</t>
  </si>
  <si>
    <t>C</t>
  </si>
  <si>
    <t>김병철</t>
  </si>
  <si>
    <t>C+</t>
  </si>
  <si>
    <t>김영석</t>
  </si>
  <si>
    <t>B</t>
  </si>
  <si>
    <t>김용철</t>
  </si>
  <si>
    <t>B+</t>
  </si>
  <si>
    <t>김인철</t>
  </si>
  <si>
    <t>A</t>
  </si>
  <si>
    <t>김재웅</t>
  </si>
  <si>
    <t>A+</t>
  </si>
  <si>
    <t>김종진</t>
  </si>
  <si>
    <t>김호진</t>
  </si>
  <si>
    <t>박득우</t>
  </si>
  <si>
    <t>박중태</t>
  </si>
  <si>
    <t>[표3]</t>
  </si>
  <si>
    <t>반별 평균</t>
  </si>
  <si>
    <t>박한식</t>
  </si>
  <si>
    <t>신점기</t>
  </si>
  <si>
    <t>신종갑</t>
  </si>
  <si>
    <t>오문규</t>
  </si>
  <si>
    <t>[표4]</t>
  </si>
  <si>
    <t>오진영</t>
  </si>
  <si>
    <t>이유석</t>
  </si>
  <si>
    <t>이홍기</t>
  </si>
  <si>
    <t>정창욱</t>
  </si>
  <si>
    <t>길분 콘도 이용 현황</t>
  </si>
  <si>
    <t>이용일수</t>
  </si>
  <si>
    <t>누적점수</t>
  </si>
  <si>
    <t>사용요금</t>
  </si>
  <si>
    <t>할인금액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</si>
  <si>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</si>
  <si>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</si>
  <si>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</si>
  <si>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</si>
  <si>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</si>
  <si>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</si>
  <si>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</si>
  <si>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자원별 목재수급 현황</t>
  </si>
  <si>
    <t>연도</t>
  </si>
  <si>
    <t>내재</t>
  </si>
  <si>
    <t>외재</t>
  </si>
  <si>
    <t>합계</t>
  </si>
  <si>
    <t>폐재</t>
  </si>
  <si>
    <t>자급율(%)</t>
  </si>
  <si>
    <t>단위: 1,000㎥</t>
    <phoneticPr fontId="1" type="noConversion"/>
  </si>
  <si>
    <t>2019년</t>
    <phoneticPr fontId="1" type="noConversion"/>
  </si>
  <si>
    <t>2020년</t>
    <phoneticPr fontId="1" type="noConversion"/>
  </si>
  <si>
    <t>[표1]</t>
    <phoneticPr fontId="1" type="noConversion"/>
  </si>
  <si>
    <t>팀명</t>
    <phoneticPr fontId="1" type="noConversion"/>
  </si>
  <si>
    <t>창의성</t>
    <phoneticPr fontId="1" type="noConversion"/>
  </si>
  <si>
    <t>실용성</t>
    <phoneticPr fontId="1" type="noConversion"/>
  </si>
  <si>
    <t>경제성</t>
    <phoneticPr fontId="1" type="noConversion"/>
  </si>
  <si>
    <t>총점</t>
    <phoneticPr fontId="1" type="noConversion"/>
  </si>
  <si>
    <t>GoodIdea</t>
    <phoneticPr fontId="1" type="noConversion"/>
  </si>
  <si>
    <t>창조굿</t>
    <phoneticPr fontId="1" type="noConversion"/>
  </si>
  <si>
    <t>IDEAofKING</t>
    <phoneticPr fontId="1" type="noConversion"/>
  </si>
  <si>
    <t>발명왕</t>
    <phoneticPr fontId="1" type="noConversion"/>
  </si>
  <si>
    <t>GID</t>
    <phoneticPr fontId="1" type="noConversion"/>
  </si>
  <si>
    <t>IDEAdesign</t>
    <phoneticPr fontId="1" type="noConversion"/>
  </si>
  <si>
    <t>발명유명</t>
    <phoneticPr fontId="1" type="noConversion"/>
  </si>
  <si>
    <t>파워Idea</t>
    <phoneticPr fontId="1" type="noConversion"/>
  </si>
  <si>
    <t>사고친창의</t>
    <phoneticPr fontId="1" type="noConversion"/>
  </si>
  <si>
    <t>상상나라</t>
    <phoneticPr fontId="1" type="noConversion"/>
  </si>
  <si>
    <t>SMS</t>
    <phoneticPr fontId="1" type="noConversion"/>
  </si>
  <si>
    <t>발명에디슨</t>
    <phoneticPr fontId="1" type="noConversion"/>
  </si>
  <si>
    <t>창의적발명</t>
    <phoneticPr fontId="1" type="noConversion"/>
  </si>
  <si>
    <t xml:space="preserve"> </t>
  </si>
  <si>
    <t>사원번호</t>
  </si>
  <si>
    <t>부서명</t>
  </si>
  <si>
    <t>홍보</t>
  </si>
  <si>
    <t>계약직</t>
  </si>
  <si>
    <t>전산</t>
  </si>
  <si>
    <t>영업</t>
  </si>
  <si>
    <t>총무</t>
  </si>
  <si>
    <t>자재</t>
  </si>
  <si>
    <t>판매수량</t>
    <phoneticPr fontId="1" type="noConversion"/>
  </si>
  <si>
    <t>판매단가</t>
    <phoneticPr fontId="1" type="noConversion"/>
  </si>
  <si>
    <t xml:space="preserve"> 판매금액</t>
    <phoneticPr fontId="1" type="noConversion"/>
  </si>
  <si>
    <t>계약직여부</t>
    <phoneticPr fontId="1" type="noConversion"/>
  </si>
  <si>
    <t>반별 최대 평균 학생</t>
    <phoneticPr fontId="1" type="noConversion"/>
  </si>
  <si>
    <t>이름</t>
    <phoneticPr fontId="1" type="noConversion"/>
  </si>
  <si>
    <t>2023년</t>
    <phoneticPr fontId="1" type="noConversion"/>
  </si>
  <si>
    <t>2022년</t>
    <phoneticPr fontId="1" type="noConversion"/>
  </si>
  <si>
    <t>2021년</t>
    <phoneticPr fontId="1" type="noConversion"/>
  </si>
  <si>
    <t>조건</t>
    <phoneticPr fontId="1" type="noConversion"/>
  </si>
  <si>
    <t>농어</t>
  </si>
  <si>
    <t>도미</t>
  </si>
  <si>
    <t>붕장어</t>
  </si>
  <si>
    <t>우럭</t>
  </si>
  <si>
    <t>남해</t>
  </si>
  <si>
    <t>합계 : 상품</t>
  </si>
  <si>
    <t>합계 : 중품</t>
  </si>
  <si>
    <t>합계 : 하품</t>
  </si>
  <si>
    <t>품목</t>
  </si>
  <si>
    <t>산지</t>
  </si>
  <si>
    <t>***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</si>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</sst>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₩&quot;#,##0"/>
    <numFmt numFmtId="177" formatCode="[Red][&gt;=80]0&quot;점&quot;;0&quot;점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7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color rgb="FFFF0000"/>
      </font>
      <fill>
        <patternFill>
          <bgColor rgb="FFFFC000"/>
        </patternFill>
      </fill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년도별 자급율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자급율(%)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2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2019년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12.82</c:v>
                </c:pt>
                <c:pt idx="1">
                  <c:v>14.88</c:v>
                </c:pt>
                <c:pt idx="2">
                  <c:v>12.84</c:v>
                </c:pt>
                <c:pt idx="3">
                  <c:v>32.67</c:v>
                </c:pt>
                <c:pt idx="4">
                  <c:v>34.369999999999997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C3-4AED-8384-8A8956F04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9907456"/>
        <c:axId val="635284928"/>
      </c:lineChart>
      <c:catAx>
        <c:axId val="759907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년도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35284928"/>
        <c:crosses val="autoZero"/>
        <c:auto val="1"/>
        <c:lblAlgn val="ctr"/>
        <c:lblOffset val="100"/>
        <c:noMultiLvlLbl val="0"/>
      </c:catAx>
      <c:valAx>
        <c:axId val="635284928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5990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높은점수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평균이상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0</xdr:row>
          <xdr:rowOff>38100</xdr:rowOff>
        </xdr:from>
        <xdr:to>
          <xdr:col>3</xdr:col>
          <xdr:colOff>838200</xdr:colOff>
          <xdr:row>1</xdr:row>
          <xdr:rowOff>120650</xdr:rowOff>
        </xdr:to>
        <xdr:sp macro="" textlink="">
          <xdr:nvSpPr>
            <xdr:cNvPr id="2049" name="cmd판매현황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mib0" refreshedDate="46251.99000474537" backgroundQuery="1" createdVersion="8" refreshedVersion="8" minRefreshableVersion="3" recordCount="9" xr:uid="{C179B713-A19B-41DF-812F-EC093650EFED}">
  <cacheSource type="external" connectionId="1"/>
  <cacheFields count="5">
    <cacheField name="품목" numFmtId="0" sqlType="-9">
      <sharedItems count="9">
        <s v="광어"/>
        <s v="농어"/>
        <s v="대구"/>
        <s v="도미"/>
        <s v="방어"/>
        <s v="붕장어"/>
        <s v="오징어"/>
        <s v="우럭"/>
        <s v="전복"/>
      </sharedItems>
    </cacheField>
    <cacheField name="산지" numFmtId="0" sqlType="-9">
      <sharedItems count="3">
        <s v="서해"/>
        <s v="남해"/>
        <s v="동해"/>
      </sharedItems>
    </cacheField>
    <cacheField name="상품" numFmtId="0" sqlType="2">
      <sharedItems containsString="0" containsBlank="1" containsNumber="1" containsInteger="1" minValue="8000" maxValue="130000" count="9">
        <n v="41000"/>
        <n v="10000"/>
        <n v="17000"/>
        <n v="8000"/>
        <n v="25000"/>
        <n v="16000"/>
        <n v="19000"/>
        <m/>
        <n v="130000"/>
      </sharedItems>
    </cacheField>
    <cacheField name="중품" numFmtId="0" sqlType="2">
      <sharedItems containsString="0" containsBlank="1" containsNumber="1" containsInteger="1" minValue="5000" maxValue="24000" count="6">
        <n v="24000"/>
        <n v="7000"/>
        <n v="11000"/>
        <m/>
        <n v="15000"/>
        <n v="5000"/>
      </sharedItems>
    </cacheField>
    <cacheField name="하품" numFmtId="0" sqlType="2">
      <sharedItems containsString="0" containsBlank="1" containsNumber="1" containsInteger="1" minValue="5000" maxValue="14000" count="5">
        <n v="6000"/>
        <n v="5000"/>
        <n v="14000"/>
        <n v="80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x v="0"/>
    <x v="0"/>
    <x v="0"/>
    <x v="0"/>
  </r>
  <r>
    <x v="1"/>
    <x v="1"/>
    <x v="1"/>
    <x v="1"/>
    <x v="1"/>
  </r>
  <r>
    <x v="2"/>
    <x v="2"/>
    <x v="2"/>
    <x v="2"/>
    <x v="0"/>
  </r>
  <r>
    <x v="3"/>
    <x v="1"/>
    <x v="3"/>
    <x v="3"/>
    <x v="1"/>
  </r>
  <r>
    <x v="4"/>
    <x v="2"/>
    <x v="4"/>
    <x v="4"/>
    <x v="1"/>
  </r>
  <r>
    <x v="5"/>
    <x v="1"/>
    <x v="5"/>
    <x v="3"/>
    <x v="2"/>
  </r>
  <r>
    <x v="6"/>
    <x v="2"/>
    <x v="6"/>
    <x v="4"/>
    <x v="3"/>
  </r>
  <r>
    <x v="7"/>
    <x v="1"/>
    <x v="7"/>
    <x v="5"/>
    <x v="4"/>
  </r>
  <r>
    <x v="8"/>
    <x v="0"/>
    <x v="8"/>
    <x v="3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851510-66BE-4FDD-912C-D6E7A427970D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rowGrandTotals="0" colGrandTotals="0" itemPrintTitles="1" createdVersion="8" indent="0" compact="0" outline="1" outlineData="1" compactData="0" multipleFieldFilters="0" fieldListSortAscending="1">
  <location ref="A2:D22" firstHeaderRow="1" firstDataRow="1" firstDataCol="3"/>
  <pivotFields count="5">
    <pivotField axis="axisRow" compact="0" subtotalTop="0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compact="0" showAll="0">
      <items count="4">
        <item x="1"/>
        <item h="1" x="2"/>
        <item h="1" x="0"/>
        <item t="default"/>
      </items>
    </pivotField>
    <pivotField dataField="1" compact="0" showAll="0"/>
    <pivotField dataField="1" compact="0" showAll="0"/>
    <pivotField dataField="1" compact="0" showAll="0"/>
  </pivotFields>
  <rowFields count="3">
    <field x="0"/>
    <field x="1"/>
    <field x="-2"/>
  </rowFields>
  <rowItems count="20">
    <i>
      <x v="1"/>
    </i>
    <i r="1">
      <x/>
    </i>
    <i r="2">
      <x/>
    </i>
    <i r="2" i="1">
      <x v="1"/>
    </i>
    <i r="2" i="2">
      <x v="2"/>
    </i>
    <i>
      <x v="3"/>
    </i>
    <i r="1">
      <x/>
    </i>
    <i r="2">
      <x/>
    </i>
    <i r="2" i="1">
      <x v="1"/>
    </i>
    <i r="2" i="2">
      <x v="2"/>
    </i>
    <i>
      <x v="5"/>
    </i>
    <i r="1">
      <x/>
    </i>
    <i r="2">
      <x/>
    </i>
    <i r="2" i="1">
      <x v="1"/>
    </i>
    <i r="2" i="2">
      <x v="2"/>
    </i>
    <i>
      <x v="7"/>
    </i>
    <i r="1">
      <x/>
    </i>
    <i r="2">
      <x/>
    </i>
    <i r="2" i="1">
      <x v="1"/>
    </i>
    <i r="2" i="2">
      <x v="2"/>
    </i>
  </rowItems>
  <colItems count="1">
    <i/>
  </colItems>
  <dataFields count="3">
    <dataField name="합계 : 상품" fld="2" baseField="1" baseItem="0" numFmtId="176"/>
    <dataField name="합계 : 중품" fld="3" baseField="1" baseItem="0" numFmtId="176"/>
    <dataField name="합계 : 하품" fld="4" baseField="1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2"/>
  <sheetViews>
    <sheetView workbookViewId="0">
      <selection activeCell="I9" sqref="I9"/>
    </sheetView>
  </sheetViews>
  <sheetFormatPr defaultRowHeight="17"/>
  <cols>
    <col min="1" max="1" width="2.58203125" customWidth="1"/>
    <col min="2" max="2" width="12.25" bestFit="1" customWidth="1"/>
    <col min="3" max="3" width="7.33203125" bestFit="1" customWidth="1"/>
    <col min="4" max="4" width="14.75" bestFit="1" customWidth="1"/>
    <col min="5" max="5" width="9.25" bestFit="1" customWidth="1"/>
    <col min="6" max="6" width="12.58203125" customWidth="1"/>
    <col min="7" max="7" width="12" customWidth="1"/>
    <col min="8" max="8" width="9.25" bestFit="1" customWidth="1"/>
  </cols>
  <sheetData>
    <row r="1" spans="2:8">
      <c r="B1" s="20" t="s">
        <v>0</v>
      </c>
      <c r="C1" s="20"/>
      <c r="D1" s="20"/>
      <c r="E1" s="20"/>
      <c r="F1" s="20"/>
      <c r="G1" s="20"/>
      <c r="H1" s="20"/>
    </row>
    <row r="2" spans="2:8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2:8">
      <c r="B3" t="s">
        <v>8</v>
      </c>
      <c r="C3" t="s">
        <v>9</v>
      </c>
      <c r="D3" t="s">
        <v>38</v>
      </c>
      <c r="E3" t="s">
        <v>10</v>
      </c>
      <c r="F3" s="3">
        <v>-6985423</v>
      </c>
      <c r="G3" s="4">
        <v>42441</v>
      </c>
      <c r="H3" t="s">
        <v>11</v>
      </c>
    </row>
    <row r="4" spans="2:8">
      <c r="B4" t="s">
        <v>12</v>
      </c>
      <c r="C4" t="s">
        <v>13</v>
      </c>
      <c r="D4" t="s">
        <v>39</v>
      </c>
      <c r="E4" t="s">
        <v>10</v>
      </c>
      <c r="F4" s="3">
        <v>9382</v>
      </c>
      <c r="G4" s="4">
        <v>42077</v>
      </c>
      <c r="H4" t="s">
        <v>14</v>
      </c>
    </row>
    <row r="5" spans="2:8">
      <c r="B5" t="s">
        <v>15</v>
      </c>
      <c r="C5" t="s">
        <v>16</v>
      </c>
      <c r="D5" t="s">
        <v>40</v>
      </c>
      <c r="E5" t="s">
        <v>10</v>
      </c>
      <c r="F5" s="3">
        <v>65214</v>
      </c>
      <c r="G5" s="4">
        <v>44856</v>
      </c>
      <c r="H5" t="s">
        <v>14</v>
      </c>
    </row>
    <row r="6" spans="2:8">
      <c r="B6" t="s">
        <v>17</v>
      </c>
      <c r="C6" t="s">
        <v>18</v>
      </c>
      <c r="D6" t="s">
        <v>41</v>
      </c>
      <c r="E6" t="s">
        <v>10</v>
      </c>
      <c r="F6" s="3">
        <v>-568215</v>
      </c>
      <c r="G6" s="4">
        <v>43075</v>
      </c>
      <c r="H6" t="s">
        <v>19</v>
      </c>
    </row>
    <row r="7" spans="2:8">
      <c r="B7" t="s">
        <v>20</v>
      </c>
      <c r="C7" t="s">
        <v>21</v>
      </c>
      <c r="D7" t="s">
        <v>42</v>
      </c>
      <c r="E7" t="s">
        <v>10</v>
      </c>
      <c r="F7" s="3">
        <v>25436</v>
      </c>
      <c r="G7" s="4">
        <v>44415</v>
      </c>
      <c r="H7" t="s">
        <v>19</v>
      </c>
    </row>
    <row r="8" spans="2:8">
      <c r="B8" t="s">
        <v>22</v>
      </c>
      <c r="C8" t="s">
        <v>23</v>
      </c>
      <c r="D8" t="s">
        <v>43</v>
      </c>
      <c r="E8" t="s">
        <v>10</v>
      </c>
      <c r="F8" s="3">
        <v>612493</v>
      </c>
      <c r="G8" s="4">
        <v>39622</v>
      </c>
      <c r="H8" t="s">
        <v>24</v>
      </c>
    </row>
    <row r="9" spans="2:8">
      <c r="B9" t="s">
        <v>25</v>
      </c>
      <c r="C9" t="s">
        <v>26</v>
      </c>
      <c r="D9" t="s">
        <v>44</v>
      </c>
      <c r="E9" t="s">
        <v>10</v>
      </c>
      <c r="F9" s="3">
        <v>32584617</v>
      </c>
      <c r="G9" s="4">
        <v>44170</v>
      </c>
      <c r="H9" t="s">
        <v>24</v>
      </c>
    </row>
    <row r="10" spans="2:8">
      <c r="B10" t="s">
        <v>27</v>
      </c>
      <c r="C10" t="s">
        <v>28</v>
      </c>
      <c r="D10" t="s">
        <v>45</v>
      </c>
      <c r="E10" t="s">
        <v>10</v>
      </c>
      <c r="F10" s="3">
        <v>12578406</v>
      </c>
      <c r="G10" s="4">
        <v>44839</v>
      </c>
      <c r="H10" t="s">
        <v>29</v>
      </c>
    </row>
    <row r="11" spans="2:8">
      <c r="B11" t="s">
        <v>30</v>
      </c>
      <c r="C11" t="s">
        <v>31</v>
      </c>
      <c r="D11" t="s">
        <v>46</v>
      </c>
      <c r="E11" t="s">
        <v>32</v>
      </c>
      <c r="F11" s="3">
        <v>-682456</v>
      </c>
      <c r="G11" s="4">
        <v>39746</v>
      </c>
      <c r="H11" t="s">
        <v>14</v>
      </c>
    </row>
    <row r="12" spans="2:8">
      <c r="B12" t="s">
        <v>33</v>
      </c>
      <c r="C12" t="s">
        <v>34</v>
      </c>
      <c r="D12" t="s">
        <v>47</v>
      </c>
      <c r="E12" t="s">
        <v>32</v>
      </c>
      <c r="F12" s="3">
        <v>-584261</v>
      </c>
      <c r="G12" s="4">
        <v>44858</v>
      </c>
      <c r="H12" t="s">
        <v>35</v>
      </c>
    </row>
    <row r="13" spans="2:8">
      <c r="B13" t="s">
        <v>36</v>
      </c>
      <c r="C13" t="s">
        <v>37</v>
      </c>
      <c r="D13" t="s">
        <v>48</v>
      </c>
      <c r="E13" t="s">
        <v>32</v>
      </c>
      <c r="F13" s="3">
        <v>-2648100</v>
      </c>
      <c r="G13" s="4">
        <v>45147</v>
      </c>
      <c r="H13" t="s">
        <v>29</v>
      </c>
    </row>
    <row r="15" spans="2:8">
      <c r="B15" t="s">
        <v>154</v>
      </c>
    </row>
    <row r="16" spans="2:8">
      <c r="B16" t="b">
        <f>AND(   MID(D3, 8, 1)*1=1, MONTH(G3)&gt;=10)</f>
        <v>0</v>
      </c>
    </row>
    <row r="18" spans="2:8"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</row>
    <row r="19" spans="2:8">
      <c r="B19" t="s">
        <v>17</v>
      </c>
      <c r="C19" t="s">
        <v>18</v>
      </c>
      <c r="D19" t="s">
        <v>41</v>
      </c>
      <c r="E19" t="s">
        <v>10</v>
      </c>
      <c r="F19" s="3">
        <v>-568215</v>
      </c>
      <c r="G19" s="4">
        <v>43075</v>
      </c>
      <c r="H19" t="s">
        <v>19</v>
      </c>
    </row>
    <row r="20" spans="2:8">
      <c r="B20" t="s">
        <v>27</v>
      </c>
      <c r="C20" t="s">
        <v>28</v>
      </c>
      <c r="D20" t="s">
        <v>45</v>
      </c>
      <c r="E20" t="s">
        <v>10</v>
      </c>
      <c r="F20" s="3">
        <v>12578406</v>
      </c>
      <c r="G20" s="4">
        <v>44839</v>
      </c>
      <c r="H20" t="s">
        <v>29</v>
      </c>
    </row>
    <row r="21" spans="2:8">
      <c r="B21" t="s">
        <v>30</v>
      </c>
      <c r="C21" t="s">
        <v>31</v>
      </c>
      <c r="D21" t="s">
        <v>46</v>
      </c>
      <c r="E21" t="s">
        <v>32</v>
      </c>
      <c r="F21" s="3">
        <v>-682456</v>
      </c>
      <c r="G21" s="4">
        <v>39746</v>
      </c>
      <c r="H21" t="s">
        <v>14</v>
      </c>
    </row>
    <row r="22" spans="2:8">
      <c r="B22" t="s">
        <v>33</v>
      </c>
      <c r="C22" t="s">
        <v>34</v>
      </c>
      <c r="D22" t="s">
        <v>47</v>
      </c>
      <c r="E22" t="s">
        <v>32</v>
      </c>
      <c r="F22" s="3">
        <v>-584261</v>
      </c>
      <c r="G22" s="4">
        <v>44858</v>
      </c>
      <c r="H22" t="s">
        <v>35</v>
      </c>
    </row>
  </sheetData>
  <mergeCells count="1">
    <mergeCell ref="B1:H1"/>
  </mergeCells>
  <phoneticPr fontId="1" type="noConversion"/>
  <conditionalFormatting sqref="B3:H13">
    <cfRule type="expression" dxfId="1" priority="1">
      <formula>AND(LEFT($D3,1), $G3&gt;=DATE(2020, 1, 1))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&amp;C◆ &amp;P ◆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P23"/>
  <sheetViews>
    <sheetView tabSelected="1" workbookViewId="0">
      <selection activeCell="K17" sqref="K17"/>
    </sheetView>
  </sheetViews>
  <sheetFormatPr defaultRowHeight="17"/>
  <cols>
    <col min="7" max="7" width="5.25" bestFit="1" customWidth="1"/>
    <col min="10" max="10" width="2.83203125" customWidth="1"/>
    <col min="11" max="11" width="7.5" customWidth="1"/>
    <col min="12" max="14" width="7.25" customWidth="1"/>
    <col min="15" max="16" width="4.83203125" customWidth="1"/>
  </cols>
  <sheetData>
    <row r="1" spans="1:16">
      <c r="A1" t="s">
        <v>49</v>
      </c>
      <c r="K1" t="s">
        <v>50</v>
      </c>
      <c r="L1" t="s">
        <v>51</v>
      </c>
    </row>
    <row r="2" spans="1:16">
      <c r="A2" s="6" t="s">
        <v>52</v>
      </c>
      <c r="B2" s="6" t="s">
        <v>53</v>
      </c>
      <c r="C2" s="6" t="s">
        <v>54</v>
      </c>
      <c r="D2" s="6" t="s">
        <v>55</v>
      </c>
      <c r="E2" s="6" t="s">
        <v>56</v>
      </c>
      <c r="F2" s="6" t="s">
        <v>57</v>
      </c>
      <c r="G2" s="7" t="s">
        <v>58</v>
      </c>
      <c r="H2" s="7" t="s">
        <v>59</v>
      </c>
      <c r="I2" s="6" t="s">
        <v>60</v>
      </c>
      <c r="K2" s="18" t="s">
        <v>61</v>
      </c>
      <c r="L2" s="19"/>
      <c r="M2" s="6" t="s">
        <v>58</v>
      </c>
      <c r="N2" s="7">
        <v>1</v>
      </c>
      <c r="O2" s="7">
        <v>2</v>
      </c>
      <c r="P2" s="7">
        <v>3</v>
      </c>
    </row>
    <row r="3" spans="1:16">
      <c r="A3" s="6" t="s">
        <v>62</v>
      </c>
      <c r="B3" s="5">
        <v>63</v>
      </c>
      <c r="C3" s="5">
        <v>53</v>
      </c>
      <c r="D3" s="5">
        <v>75</v>
      </c>
      <c r="E3" s="5"/>
      <c r="F3" s="5">
        <v>63.7</v>
      </c>
      <c r="G3" s="6" t="str">
        <f>VLOOKUP(F3, $K$3:$M$11, 3, TRUE)</f>
        <v>D</v>
      </c>
      <c r="H3" s="6" t="str" cm="1">
        <f t="array" ref="H3">sh판정(B3, C3, D3, E3, F3)</f>
        <v>불합격</v>
      </c>
      <c r="I3" s="5">
        <v>1</v>
      </c>
      <c r="K3" s="6">
        <v>0</v>
      </c>
      <c r="L3" s="6">
        <v>59</v>
      </c>
      <c r="M3" s="5" t="s">
        <v>63</v>
      </c>
      <c r="N3" s="5">
        <f t="array" ref="N3">SUM(   ($G$3:$G$23=$M3)*($I$3:$I$23=N$2))</f>
        <v>0</v>
      </c>
      <c r="O3" s="5">
        <f t="array" ref="O3">SUM(   ($G$3:$G$23=$M3)*($I$3:$I$23=O$2))</f>
        <v>0</v>
      </c>
      <c r="P3" s="5">
        <f t="array" ref="P3">SUM(   ($G$3:$G$23=$M3)*($I$3:$I$23=P$2))</f>
        <v>1</v>
      </c>
    </row>
    <row r="4" spans="1:16">
      <c r="A4" s="6" t="s">
        <v>64</v>
      </c>
      <c r="B4" s="5">
        <v>80</v>
      </c>
      <c r="C4" s="5">
        <v>58</v>
      </c>
      <c r="D4" s="5">
        <v>94</v>
      </c>
      <c r="E4" s="5"/>
      <c r="F4" s="5">
        <v>77.3</v>
      </c>
      <c r="G4" s="6" t="str">
        <f t="shared" ref="G4:G23" si="0">VLOOKUP(F4, $K$3:$M$11, 3, TRUE)</f>
        <v>C+</v>
      </c>
      <c r="H4" s="6" t="str" cm="1">
        <f t="array" ref="H4">sh판정(B4, C4, D4, E4, F4)</f>
        <v>불합격</v>
      </c>
      <c r="I4" s="5">
        <v>2</v>
      </c>
      <c r="K4" s="6">
        <v>60</v>
      </c>
      <c r="L4" s="6">
        <v>64</v>
      </c>
      <c r="M4" s="5" t="s">
        <v>65</v>
      </c>
      <c r="N4" s="5">
        <f t="array" ref="N4">SUM(   ($G$3:$G$23=$M4)*($I$3:$I$23=N$2))</f>
        <v>1</v>
      </c>
      <c r="O4" s="5">
        <f t="array" ref="O4">SUM(   ($G$3:$G$23=$M4)*($I$3:$I$23=O$2))</f>
        <v>0</v>
      </c>
      <c r="P4" s="5">
        <f t="array" ref="P4">SUM(   ($G$3:$G$23=$M4)*($I$3:$I$23=P$2))</f>
        <v>0</v>
      </c>
    </row>
    <row r="5" spans="1:16">
      <c r="A5" s="6" t="s">
        <v>66</v>
      </c>
      <c r="B5" s="5">
        <v>91</v>
      </c>
      <c r="C5" s="5">
        <v>66</v>
      </c>
      <c r="D5" s="5">
        <v>89</v>
      </c>
      <c r="E5" s="5">
        <v>2</v>
      </c>
      <c r="F5" s="5">
        <v>82</v>
      </c>
      <c r="G5" s="6" t="str">
        <f t="shared" si="0"/>
        <v>B</v>
      </c>
      <c r="H5" s="6" t="str" cm="1">
        <f t="array" ref="H5">sh판정(B5, C5, D5, E5, F5)</f>
        <v>불합격</v>
      </c>
      <c r="I5" s="5">
        <v>3</v>
      </c>
      <c r="K5" s="6">
        <v>65</v>
      </c>
      <c r="L5" s="6">
        <v>69</v>
      </c>
      <c r="M5" s="5" t="s">
        <v>67</v>
      </c>
      <c r="N5" s="5">
        <f t="array" ref="N5">SUM(   ($G$3:$G$23=$M5)*($I$3:$I$23=N$2))</f>
        <v>0</v>
      </c>
      <c r="O5" s="5">
        <f t="array" ref="O5">SUM(   ($G$3:$G$23=$M5)*($I$3:$I$23=O$2))</f>
        <v>1</v>
      </c>
      <c r="P5" s="5">
        <f t="array" ref="P5">SUM(   ($G$3:$G$23=$M5)*($I$3:$I$23=P$2))</f>
        <v>0</v>
      </c>
    </row>
    <row r="6" spans="1:16">
      <c r="A6" s="6" t="s">
        <v>68</v>
      </c>
      <c r="B6" s="5">
        <v>67</v>
      </c>
      <c r="C6" s="5">
        <v>66</v>
      </c>
      <c r="D6" s="5">
        <v>88</v>
      </c>
      <c r="E6" s="5"/>
      <c r="F6" s="5">
        <v>73.7</v>
      </c>
      <c r="G6" s="6" t="str">
        <f t="shared" si="0"/>
        <v>C</v>
      </c>
      <c r="H6" s="6" t="str" cm="1">
        <f t="array" ref="H6">sh판정(B6, C6, D6, E6, F6)</f>
        <v>합격73</v>
      </c>
      <c r="I6" s="5">
        <v>1</v>
      </c>
      <c r="K6" s="6">
        <v>70</v>
      </c>
      <c r="L6" s="6">
        <v>74</v>
      </c>
      <c r="M6" s="5" t="s">
        <v>69</v>
      </c>
      <c r="N6" s="5">
        <f t="array" ref="N6">SUM(   ($G$3:$G$23=$M6)*($I$3:$I$23=N$2))</f>
        <v>1</v>
      </c>
      <c r="O6" s="5">
        <f t="array" ref="O6">SUM(   ($G$3:$G$23=$M6)*($I$3:$I$23=O$2))</f>
        <v>1</v>
      </c>
      <c r="P6" s="5">
        <f t="array" ref="P6">SUM(   ($G$3:$G$23=$M6)*($I$3:$I$23=P$2))</f>
        <v>2</v>
      </c>
    </row>
    <row r="7" spans="1:16">
      <c r="A7" s="6" t="s">
        <v>70</v>
      </c>
      <c r="B7" s="5">
        <v>96</v>
      </c>
      <c r="C7" s="5">
        <v>91</v>
      </c>
      <c r="D7" s="5">
        <v>99</v>
      </c>
      <c r="E7" s="5"/>
      <c r="F7" s="5">
        <v>95.3</v>
      </c>
      <c r="G7" s="6" t="str">
        <f t="shared" si="0"/>
        <v>A+</v>
      </c>
      <c r="H7" s="6" t="str" cm="1">
        <f t="array" ref="H7">sh판정(B7, C7, D7, E7, F7)</f>
        <v>합격95</v>
      </c>
      <c r="I7" s="5">
        <v>2</v>
      </c>
      <c r="K7" s="6">
        <v>75</v>
      </c>
      <c r="L7" s="6">
        <v>79</v>
      </c>
      <c r="M7" s="5" t="s">
        <v>71</v>
      </c>
      <c r="N7" s="5">
        <f t="array" ref="N7">SUM(   ($G$3:$G$23=$M7)*($I$3:$I$23=N$2))</f>
        <v>3</v>
      </c>
      <c r="O7" s="5">
        <f t="array" ref="O7">SUM(   ($G$3:$G$23=$M7)*($I$3:$I$23=O$2))</f>
        <v>3</v>
      </c>
      <c r="P7" s="5">
        <f t="array" ref="P7">SUM(   ($G$3:$G$23=$M7)*($I$3:$I$23=P$2))</f>
        <v>1</v>
      </c>
    </row>
    <row r="8" spans="1:16">
      <c r="A8" s="6" t="s">
        <v>72</v>
      </c>
      <c r="B8" s="5">
        <v>79</v>
      </c>
      <c r="C8" s="5">
        <v>70</v>
      </c>
      <c r="D8" s="5">
        <v>86</v>
      </c>
      <c r="E8" s="5">
        <v>1</v>
      </c>
      <c r="F8" s="5">
        <v>78.3</v>
      </c>
      <c r="G8" s="6" t="str">
        <f t="shared" si="0"/>
        <v>C+</v>
      </c>
      <c r="H8" s="6" t="str" cm="1">
        <f t="array" ref="H8">sh판정(B8, C8, D8, E8, F8)</f>
        <v>불합격</v>
      </c>
      <c r="I8" s="5">
        <v>3</v>
      </c>
      <c r="K8" s="6">
        <v>80</v>
      </c>
      <c r="L8" s="6">
        <v>84</v>
      </c>
      <c r="M8" s="5" t="s">
        <v>73</v>
      </c>
      <c r="N8" s="5">
        <f t="array" ref="N8">SUM(   ($G$3:$G$23=$M8)*($I$3:$I$23=N$2))</f>
        <v>1</v>
      </c>
      <c r="O8" s="5">
        <f t="array" ref="O8">SUM(   ($G$3:$G$23=$M8)*($I$3:$I$23=O$2))</f>
        <v>0</v>
      </c>
      <c r="P8" s="5">
        <f t="array" ref="P8">SUM(   ($G$3:$G$23=$M8)*($I$3:$I$23=P$2))</f>
        <v>3</v>
      </c>
    </row>
    <row r="9" spans="1:16">
      <c r="A9" s="6" t="s">
        <v>74</v>
      </c>
      <c r="B9" s="5">
        <v>96</v>
      </c>
      <c r="C9" s="5">
        <v>90</v>
      </c>
      <c r="D9" s="5">
        <v>84</v>
      </c>
      <c r="E9" s="5"/>
      <c r="F9" s="5">
        <v>90</v>
      </c>
      <c r="G9" s="6" t="str">
        <f t="shared" si="0"/>
        <v>A</v>
      </c>
      <c r="H9" s="6" t="str" cm="1">
        <f t="array" ref="H9">sh판정(B9, C9, D9, E9, F9)</f>
        <v>합격90</v>
      </c>
      <c r="I9" s="5">
        <v>1</v>
      </c>
      <c r="K9" s="6">
        <v>85</v>
      </c>
      <c r="L9" s="6">
        <v>89</v>
      </c>
      <c r="M9" s="5" t="s">
        <v>75</v>
      </c>
      <c r="N9" s="5">
        <f t="array" ref="N9">SUM(   ($G$3:$G$23=$M9)*($I$3:$I$23=N$2))</f>
        <v>0</v>
      </c>
      <c r="O9" s="5">
        <f t="array" ref="O9">SUM(   ($G$3:$G$23=$M9)*($I$3:$I$23=O$2))</f>
        <v>1</v>
      </c>
      <c r="P9" s="5">
        <f t="array" ref="P9">SUM(   ($G$3:$G$23=$M9)*($I$3:$I$23=P$2))</f>
        <v>0</v>
      </c>
    </row>
    <row r="10" spans="1:16">
      <c r="A10" s="6" t="s">
        <v>76</v>
      </c>
      <c r="B10" s="5">
        <v>86</v>
      </c>
      <c r="C10" s="5">
        <v>87</v>
      </c>
      <c r="D10" s="5">
        <v>84</v>
      </c>
      <c r="E10" s="5"/>
      <c r="F10" s="5">
        <v>85.7</v>
      </c>
      <c r="G10" s="6" t="str">
        <f t="shared" si="0"/>
        <v>B+</v>
      </c>
      <c r="H10" s="6" t="str" cm="1">
        <f t="array" ref="H10">sh판정(B10, C10, D10, E10, F10)</f>
        <v>합격85</v>
      </c>
      <c r="I10" s="5">
        <v>2</v>
      </c>
      <c r="K10" s="6">
        <v>90</v>
      </c>
      <c r="L10" s="6">
        <v>94</v>
      </c>
      <c r="M10" s="5" t="s">
        <v>77</v>
      </c>
      <c r="N10" s="5">
        <f t="array" ref="N10">SUM(   ($G$3:$G$23=$M10)*($I$3:$I$23=N$2))</f>
        <v>1</v>
      </c>
      <c r="O10" s="5">
        <f t="array" ref="O10">SUM(   ($G$3:$G$23=$M10)*($I$3:$I$23=O$2))</f>
        <v>0</v>
      </c>
      <c r="P10" s="5">
        <f t="array" ref="P10">SUM(   ($G$3:$G$23=$M10)*($I$3:$I$23=P$2))</f>
        <v>0</v>
      </c>
    </row>
    <row r="11" spans="1:16">
      <c r="A11" s="6" t="s">
        <v>78</v>
      </c>
      <c r="B11" s="5">
        <v>50</v>
      </c>
      <c r="C11" s="5">
        <v>60</v>
      </c>
      <c r="D11" s="5">
        <v>55</v>
      </c>
      <c r="E11" s="5">
        <v>3</v>
      </c>
      <c r="F11" s="5">
        <v>55</v>
      </c>
      <c r="G11" s="6" t="str">
        <f t="shared" si="0"/>
        <v>F</v>
      </c>
      <c r="H11" s="6" t="str" cm="1">
        <f t="array" ref="H11">sh판정(B11, C11, D11, E11, F11)</f>
        <v>불합격</v>
      </c>
      <c r="I11" s="5">
        <v>3</v>
      </c>
      <c r="K11" s="6">
        <v>95</v>
      </c>
      <c r="L11" s="6">
        <v>100</v>
      </c>
      <c r="M11" s="5" t="s">
        <v>79</v>
      </c>
      <c r="N11" s="5">
        <f t="array" ref="N11">SUM(   ($G$3:$G$23=$M11)*($I$3:$I$23=N$2))</f>
        <v>0</v>
      </c>
      <c r="O11" s="5">
        <f t="array" ref="O11">SUM(   ($G$3:$G$23=$M11)*($I$3:$I$23=O$2))</f>
        <v>1</v>
      </c>
      <c r="P11" s="5">
        <f t="array" ref="P11">SUM(   ($G$3:$G$23=$M11)*($I$3:$I$23=P$2))</f>
        <v>0</v>
      </c>
    </row>
    <row r="12" spans="1:16">
      <c r="A12" s="6" t="s">
        <v>80</v>
      </c>
      <c r="B12" s="5">
        <v>77</v>
      </c>
      <c r="C12" s="5">
        <v>80</v>
      </c>
      <c r="D12" s="5">
        <v>78</v>
      </c>
      <c r="E12" s="5"/>
      <c r="F12" s="5">
        <v>78.3</v>
      </c>
      <c r="G12" s="6" t="str">
        <f t="shared" si="0"/>
        <v>C+</v>
      </c>
      <c r="H12" s="6" t="str" cm="1">
        <f t="array" ref="H12">sh판정(B12, C12, D12, E12, F12)</f>
        <v>합격78</v>
      </c>
      <c r="I12" s="5">
        <v>1</v>
      </c>
    </row>
    <row r="13" spans="1:16">
      <c r="A13" s="6" t="s">
        <v>81</v>
      </c>
      <c r="B13" s="5">
        <v>54</v>
      </c>
      <c r="C13" s="5">
        <v>75</v>
      </c>
      <c r="D13" s="5">
        <v>77</v>
      </c>
      <c r="E13" s="5"/>
      <c r="F13" s="5">
        <v>68.7</v>
      </c>
      <c r="G13" s="6" t="str">
        <f t="shared" si="0"/>
        <v>D+</v>
      </c>
      <c r="H13" s="6" t="str" cm="1">
        <f t="array" ref="H13">sh판정(B13, C13, D13, E13, F13)</f>
        <v>불합격</v>
      </c>
      <c r="I13" s="5">
        <v>2</v>
      </c>
    </row>
    <row r="14" spans="1:16">
      <c r="A14" s="6" t="s">
        <v>82</v>
      </c>
      <c r="B14" s="5">
        <v>63</v>
      </c>
      <c r="C14" s="5">
        <v>83</v>
      </c>
      <c r="D14" s="5">
        <v>75</v>
      </c>
      <c r="E14" s="5">
        <v>1</v>
      </c>
      <c r="F14" s="5">
        <v>73.7</v>
      </c>
      <c r="G14" s="6" t="str">
        <f t="shared" si="0"/>
        <v>C</v>
      </c>
      <c r="H14" s="6" t="str" cm="1">
        <f t="array" ref="H14">sh판정(B14, C14, D14, E14, F14)</f>
        <v>불합격</v>
      </c>
      <c r="I14" s="5">
        <v>3</v>
      </c>
    </row>
    <row r="15" spans="1:16">
      <c r="A15" s="6" t="s">
        <v>83</v>
      </c>
      <c r="B15" s="5">
        <v>81</v>
      </c>
      <c r="C15" s="5">
        <v>84</v>
      </c>
      <c r="D15" s="5">
        <v>73</v>
      </c>
      <c r="E15" s="5"/>
      <c r="F15" s="5">
        <v>79.3</v>
      </c>
      <c r="G15" s="6" t="str">
        <f t="shared" si="0"/>
        <v>C+</v>
      </c>
      <c r="H15" s="6" t="str" cm="1">
        <f t="array" ref="H15">sh판정(B15, C15, D15, E15, F15)</f>
        <v>합격79</v>
      </c>
      <c r="I15" s="5">
        <v>1</v>
      </c>
      <c r="K15" t="s">
        <v>84</v>
      </c>
      <c r="L15" t="s">
        <v>85</v>
      </c>
    </row>
    <row r="16" spans="1:16">
      <c r="A16" s="6" t="s">
        <v>86</v>
      </c>
      <c r="B16" s="5">
        <v>68</v>
      </c>
      <c r="C16" s="5">
        <v>89</v>
      </c>
      <c r="D16" s="5">
        <v>72</v>
      </c>
      <c r="E16" s="5"/>
      <c r="F16" s="5">
        <v>76.3</v>
      </c>
      <c r="G16" s="6" t="str">
        <f t="shared" si="0"/>
        <v>C+</v>
      </c>
      <c r="H16" s="6" t="str" cm="1">
        <f t="array" ref="H16">sh판정(B16, C16, D16, E16, F16)</f>
        <v>합격76</v>
      </c>
      <c r="I16" s="5">
        <v>2</v>
      </c>
      <c r="K16" s="8">
        <v>1</v>
      </c>
      <c r="L16" s="8">
        <v>2</v>
      </c>
      <c r="M16" s="8">
        <v>3</v>
      </c>
    </row>
    <row r="17" spans="1:15">
      <c r="A17" s="6" t="s">
        <v>87</v>
      </c>
      <c r="B17" s="5">
        <v>88</v>
      </c>
      <c r="C17" s="5">
        <v>89</v>
      </c>
      <c r="D17" s="5">
        <v>66</v>
      </c>
      <c r="E17" s="5"/>
      <c r="F17" s="5">
        <v>81</v>
      </c>
      <c r="G17" s="6" t="str">
        <f t="shared" si="0"/>
        <v>B</v>
      </c>
      <c r="H17" s="6" t="str" cm="1">
        <f t="array" ref="H17">sh판정(B17, C17, D17, E17, F17)</f>
        <v>합격81</v>
      </c>
      <c r="I17" s="5">
        <v>3</v>
      </c>
      <c r="K17" s="5">
        <f t="array" ref="K17">INT(   AVERAGE(   IF(   ($I$3:$I$23=K16)*(($I$3:$I$23=K16)*($F$3:$F$23)&lt;&gt;MAX(($I$3:$I$23=K16)*($F$3:$F$23))), $F$3:$F$23)))</f>
        <v>75</v>
      </c>
      <c r="L17" s="5">
        <f t="array" ref="L17">INT(   AVERAGE(   IF(   ($I$3:$I$23=L16)*(($I$3:$I$23=L16)*($F$3:$F$23)&lt;&gt;MAX(($I$3:$I$23=L16)*($F$3:$F$23))), $F$3:$F$23)))</f>
        <v>76</v>
      </c>
      <c r="M17" s="5">
        <f t="array" ref="M17">INT(   AVERAGE(   IF(   ($I$3:$I$23=M16)*(($I$3:$I$23=M16)*($F$3:$F$23)&lt;&gt;MAX(($I$3:$I$23=M16)*($F$3:$F$23))), $F$3:$F$23)))</f>
        <v>73</v>
      </c>
    </row>
    <row r="18" spans="1:15">
      <c r="A18" s="6" t="s">
        <v>88</v>
      </c>
      <c r="B18" s="5">
        <v>75</v>
      </c>
      <c r="C18" s="5">
        <v>91</v>
      </c>
      <c r="D18" s="5">
        <v>65</v>
      </c>
      <c r="E18" s="5"/>
      <c r="F18" s="5">
        <v>77</v>
      </c>
      <c r="G18" s="6" t="str">
        <f t="shared" si="0"/>
        <v>C+</v>
      </c>
      <c r="H18" s="6" t="str" cm="1">
        <f t="array" ref="H18">sh판정(B18, C18, D18, E18, F18)</f>
        <v>합격77</v>
      </c>
      <c r="I18" s="5">
        <v>1</v>
      </c>
    </row>
    <row r="19" spans="1:15">
      <c r="A19" s="6" t="s">
        <v>89</v>
      </c>
      <c r="B19" s="5">
        <v>66</v>
      </c>
      <c r="C19" s="5">
        <v>93</v>
      </c>
      <c r="D19" s="5">
        <v>64</v>
      </c>
      <c r="E19" s="5"/>
      <c r="F19" s="5">
        <v>74.3</v>
      </c>
      <c r="G19" s="6" t="str">
        <f t="shared" si="0"/>
        <v>C</v>
      </c>
      <c r="H19" s="6" t="str" cm="1">
        <f t="array" ref="H19">sh판정(B19, C19, D19, E19, F19)</f>
        <v>합격74</v>
      </c>
      <c r="I19" s="5">
        <v>2</v>
      </c>
      <c r="K19" t="s">
        <v>90</v>
      </c>
      <c r="L19" t="s">
        <v>149</v>
      </c>
    </row>
    <row r="20" spans="1:15">
      <c r="A20" s="6" t="s">
        <v>91</v>
      </c>
      <c r="B20" s="5">
        <v>86</v>
      </c>
      <c r="C20" s="5">
        <v>93</v>
      </c>
      <c r="D20" s="5">
        <v>61</v>
      </c>
      <c r="E20" s="5"/>
      <c r="F20" s="5">
        <v>80</v>
      </c>
      <c r="G20" s="6" t="str">
        <f t="shared" si="0"/>
        <v>B</v>
      </c>
      <c r="H20" s="6" t="str" cm="1">
        <f t="array" ref="H20">sh판정(B20, C20, D20, E20, F20)</f>
        <v>합격80</v>
      </c>
      <c r="I20" s="5">
        <v>3</v>
      </c>
      <c r="K20" s="6" t="s">
        <v>60</v>
      </c>
      <c r="L20" s="5">
        <v>1</v>
      </c>
      <c r="M20" s="5">
        <v>2</v>
      </c>
      <c r="N20" s="5">
        <v>3</v>
      </c>
      <c r="O20" s="14"/>
    </row>
    <row r="21" spans="1:15">
      <c r="A21" s="6" t="s">
        <v>92</v>
      </c>
      <c r="B21" s="5">
        <v>90</v>
      </c>
      <c r="C21" s="5">
        <v>94</v>
      </c>
      <c r="D21" s="5">
        <v>61</v>
      </c>
      <c r="E21" s="5"/>
      <c r="F21" s="5">
        <v>81.7</v>
      </c>
      <c r="G21" s="6" t="str">
        <f t="shared" si="0"/>
        <v>B</v>
      </c>
      <c r="H21" s="6" t="str" cm="1">
        <f t="array" ref="H21">sh판정(B21, C21, D21, E21, F21)</f>
        <v>합격81</v>
      </c>
      <c r="I21" s="5">
        <v>1</v>
      </c>
      <c r="K21" s="7" t="s">
        <v>150</v>
      </c>
      <c r="L21" s="6"/>
      <c r="M21" s="6"/>
      <c r="N21" s="6"/>
    </row>
    <row r="22" spans="1:15">
      <c r="A22" s="6" t="s">
        <v>93</v>
      </c>
      <c r="B22" s="5">
        <v>90</v>
      </c>
      <c r="C22" s="5">
        <v>87</v>
      </c>
      <c r="D22" s="5">
        <v>53</v>
      </c>
      <c r="E22" s="5"/>
      <c r="F22" s="5">
        <v>76.7</v>
      </c>
      <c r="G22" s="6" t="str">
        <f t="shared" si="0"/>
        <v>C+</v>
      </c>
      <c r="H22" s="6" t="str" cm="1">
        <f t="array" ref="H22">sh판정(B22, C22, D22, E22, F22)</f>
        <v>불합격</v>
      </c>
      <c r="I22" s="5">
        <v>2</v>
      </c>
    </row>
    <row r="23" spans="1:15">
      <c r="A23" s="6" t="s">
        <v>94</v>
      </c>
      <c r="B23" s="5">
        <v>74</v>
      </c>
      <c r="C23" s="5">
        <v>90</v>
      </c>
      <c r="D23" s="5">
        <v>48</v>
      </c>
      <c r="E23" s="5">
        <v>1</v>
      </c>
      <c r="F23" s="5">
        <v>70.7</v>
      </c>
      <c r="G23" s="6" t="str">
        <f t="shared" si="0"/>
        <v>C</v>
      </c>
      <c r="H23" s="6" t="str" cm="1">
        <f t="array" ref="H23">sh판정(B23, C23, D23, E23, F23)</f>
        <v>불합격</v>
      </c>
      <c r="I23" s="5">
        <v>3</v>
      </c>
    </row>
  </sheetData>
  <mergeCells count="1">
    <mergeCell ref="K2:L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2:D22"/>
  <sheetViews>
    <sheetView workbookViewId="0">
      <selection activeCell="E12" sqref="E12"/>
    </sheetView>
  </sheetViews>
  <sheetFormatPr defaultRowHeight="17"/>
  <cols>
    <col min="1" max="1" width="11.4140625" bestFit="1" customWidth="1"/>
    <col min="2" max="2" width="7.08203125" bestFit="1" customWidth="1"/>
    <col min="3" max="3" width="10.25" bestFit="1" customWidth="1"/>
    <col min="4" max="4" width="8" bestFit="1" customWidth="1"/>
    <col min="5" max="5" width="10.58203125" bestFit="1" customWidth="1"/>
  </cols>
  <sheetData>
    <row r="2" spans="1:4">
      <c r="A2" s="15" t="s">
        <v>163</v>
      </c>
      <c r="B2" s="15" t="s">
        <v>164</v>
      </c>
      <c r="C2" s="15" t="s">
        <v>166</v>
      </c>
    </row>
    <row r="3" spans="1:4">
      <c r="A3" t="s">
        <v>155</v>
      </c>
      <c r="D3" s="16"/>
    </row>
    <row r="4" spans="1:4">
      <c r="B4" t="s">
        <v>159</v>
      </c>
      <c r="D4" s="16"/>
    </row>
    <row r="5" spans="1:4">
      <c r="C5" t="s">
        <v>160</v>
      </c>
      <c r="D5" s="16">
        <v>10000</v>
      </c>
    </row>
    <row r="6" spans="1:4">
      <c r="C6" t="s">
        <v>161</v>
      </c>
      <c r="D6" s="16">
        <v>7000</v>
      </c>
    </row>
    <row r="7" spans="1:4">
      <c r="C7" t="s">
        <v>162</v>
      </c>
      <c r="D7" s="16">
        <v>5000</v>
      </c>
    </row>
    <row r="8" spans="1:4">
      <c r="A8" t="s">
        <v>156</v>
      </c>
      <c r="D8" s="16"/>
    </row>
    <row r="9" spans="1:4">
      <c r="B9" t="s">
        <v>159</v>
      </c>
      <c r="D9" s="16"/>
    </row>
    <row r="10" spans="1:4">
      <c r="C10" t="s">
        <v>160</v>
      </c>
      <c r="D10" s="16">
        <v>8000</v>
      </c>
    </row>
    <row r="11" spans="1:4">
      <c r="C11" t="s">
        <v>161</v>
      </c>
      <c r="D11" s="16" t="s">
        <v>165</v>
      </c>
    </row>
    <row r="12" spans="1:4">
      <c r="C12" t="s">
        <v>162</v>
      </c>
      <c r="D12" s="16">
        <v>5000</v>
      </c>
    </row>
    <row r="13" spans="1:4">
      <c r="A13" t="s">
        <v>157</v>
      </c>
      <c r="D13" s="16"/>
    </row>
    <row r="14" spans="1:4">
      <c r="B14" t="s">
        <v>159</v>
      </c>
      <c r="D14" s="16"/>
    </row>
    <row r="15" spans="1:4">
      <c r="C15" t="s">
        <v>160</v>
      </c>
      <c r="D15" s="16">
        <v>16000</v>
      </c>
    </row>
    <row r="16" spans="1:4">
      <c r="C16" t="s">
        <v>161</v>
      </c>
      <c r="D16" s="16" t="s">
        <v>165</v>
      </c>
    </row>
    <row r="17" spans="1:4">
      <c r="C17" t="s">
        <v>162</v>
      </c>
      <c r="D17" s="16">
        <v>14000</v>
      </c>
    </row>
    <row r="18" spans="1:4">
      <c r="A18" t="s">
        <v>158</v>
      </c>
      <c r="D18" s="16"/>
    </row>
    <row r="19" spans="1:4">
      <c r="B19" t="s">
        <v>159</v>
      </c>
      <c r="D19" s="16"/>
    </row>
    <row r="20" spans="1:4">
      <c r="C20" t="s">
        <v>160</v>
      </c>
      <c r="D20" s="16" t="s">
        <v>165</v>
      </c>
    </row>
    <row r="21" spans="1:4">
      <c r="C21" t="s">
        <v>161</v>
      </c>
      <c r="D21" s="16">
        <v>5000</v>
      </c>
    </row>
    <row r="22" spans="1:4">
      <c r="C22" t="s">
        <v>162</v>
      </c>
      <c r="D22" s="16" t="s">
        <v>165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 filterMode="1"/>
  <dimension ref="A1:E9"/>
  <sheetViews>
    <sheetView workbookViewId="0">
      <selection activeCell="F9" sqref="F9"/>
    </sheetView>
  </sheetViews>
  <sheetFormatPr defaultRowHeight="17"/>
  <cols>
    <col min="2" max="3" width="9.08203125" bestFit="1" customWidth="1"/>
    <col min="4" max="4" width="12.08203125" customWidth="1"/>
    <col min="5" max="5" width="12" customWidth="1"/>
  </cols>
  <sheetData>
    <row r="1" spans="1:5" ht="21">
      <c r="A1" s="21" t="s">
        <v>95</v>
      </c>
      <c r="B1" s="21"/>
      <c r="C1" s="21"/>
      <c r="D1" s="21"/>
      <c r="E1" s="21"/>
    </row>
    <row r="2" spans="1:5">
      <c r="A2" s="9" t="s">
        <v>2</v>
      </c>
      <c r="B2" s="9" t="s">
        <v>96</v>
      </c>
      <c r="C2" s="9" t="s">
        <v>97</v>
      </c>
      <c r="D2" s="9" t="s">
        <v>98</v>
      </c>
      <c r="E2" s="9" t="s">
        <v>99</v>
      </c>
    </row>
    <row r="3" spans="1:5">
      <c r="A3" s="9" t="s">
        <v>100</v>
      </c>
      <c r="B3" s="9">
        <v>15</v>
      </c>
      <c r="C3" s="9">
        <v>22</v>
      </c>
      <c r="D3" s="9">
        <v>525000</v>
      </c>
      <c r="E3" s="9">
        <f>D3*5%</f>
        <v>26250</v>
      </c>
    </row>
    <row r="4" spans="1:5">
      <c r="A4" s="9" t="s">
        <v>101</v>
      </c>
      <c r="B4" s="9">
        <v>11</v>
      </c>
      <c r="C4" s="9">
        <v>11</v>
      </c>
      <c r="D4" s="9">
        <v>385000</v>
      </c>
      <c r="E4" s="9">
        <f>D4*5%</f>
        <v>19250</v>
      </c>
    </row>
    <row r="5" spans="1:5">
      <c r="A5" s="9" t="s">
        <v>102</v>
      </c>
      <c r="B5" s="9">
        <v>32</v>
      </c>
      <c r="C5" s="9">
        <v>14</v>
      </c>
      <c r="D5" s="9">
        <v>1120000</v>
      </c>
      <c r="E5" s="9">
        <f>D5*10%</f>
        <v>112000</v>
      </c>
    </row>
    <row r="6" spans="1:5">
      <c r="A6" s="9" t="s">
        <v>103</v>
      </c>
      <c r="B6" s="9">
        <v>4</v>
      </c>
      <c r="C6" s="9">
        <v>2</v>
      </c>
      <c r="D6" s="9">
        <v>140000</v>
      </c>
      <c r="E6" s="9">
        <f>D6*5%</f>
        <v>7000</v>
      </c>
    </row>
    <row r="7" spans="1:5" hidden="1">
      <c r="A7" s="9" t="s">
        <v>104</v>
      </c>
      <c r="B7" s="9">
        <v>15</v>
      </c>
      <c r="C7" s="9">
        <v>24</v>
      </c>
      <c r="D7" s="9">
        <v>525000</v>
      </c>
      <c r="E7" s="9">
        <f>D7*5%</f>
        <v>26250</v>
      </c>
    </row>
    <row r="8" spans="1:5" hidden="1">
      <c r="A8" s="9" t="s">
        <v>105</v>
      </c>
      <c r="B8" s="9">
        <v>35</v>
      </c>
      <c r="C8" s="9">
        <v>36</v>
      </c>
      <c r="D8" s="9">
        <v>1225000</v>
      </c>
      <c r="E8" s="9">
        <f>D8*10%</f>
        <v>122500</v>
      </c>
    </row>
    <row r="9" spans="1:5">
      <c r="A9" s="10" t="s">
        <v>106</v>
      </c>
      <c r="B9" s="11">
        <v>14</v>
      </c>
      <c r="C9" s="11">
        <v>15</v>
      </c>
      <c r="D9" s="11">
        <v>600000</v>
      </c>
      <c r="E9" s="11">
        <f>D9*5%</f>
        <v>30000</v>
      </c>
    </row>
  </sheetData>
  <autoFilter ref="A2:E9" xr:uid="{BE2564C4-6590-4BC1-9648-4ABDB3937BD1}">
    <filterColumn colId="2">
      <top10 top="0" val="5" filterVal="22"/>
    </filterColumn>
  </autoFilter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8"/>
  <sheetViews>
    <sheetView topLeftCell="A6" workbookViewId="0">
      <selection activeCell="K15" sqref="K15"/>
    </sheetView>
  </sheetViews>
  <sheetFormatPr defaultRowHeight="17"/>
  <cols>
    <col min="6" max="6" width="13.5" customWidth="1"/>
  </cols>
  <sheetData>
    <row r="1" spans="1:6" ht="25.5">
      <c r="B1" s="22" t="s">
        <v>107</v>
      </c>
      <c r="C1" s="22"/>
      <c r="D1" s="22"/>
      <c r="E1" s="22"/>
      <c r="F1" s="22"/>
    </row>
    <row r="2" spans="1:6">
      <c r="F2" s="12" t="s">
        <v>114</v>
      </c>
    </row>
    <row r="3" spans="1:6">
      <c r="A3" s="7" t="s">
        <v>108</v>
      </c>
      <c r="B3" s="7" t="s">
        <v>109</v>
      </c>
      <c r="C3" s="7" t="s">
        <v>110</v>
      </c>
      <c r="D3" s="7" t="s">
        <v>111</v>
      </c>
      <c r="E3" s="7" t="s">
        <v>112</v>
      </c>
      <c r="F3" s="7" t="s">
        <v>113</v>
      </c>
    </row>
    <row r="4" spans="1:6">
      <c r="A4" s="6" t="s">
        <v>115</v>
      </c>
      <c r="B4" s="13">
        <v>1053</v>
      </c>
      <c r="C4" s="13">
        <v>8232</v>
      </c>
      <c r="D4" s="13">
        <v>9280</v>
      </c>
      <c r="E4" s="13">
        <v>-1518</v>
      </c>
      <c r="F4" s="5">
        <v>12.82</v>
      </c>
    </row>
    <row r="5" spans="1:6">
      <c r="A5" s="6" t="s">
        <v>116</v>
      </c>
      <c r="B5" s="13">
        <v>1193</v>
      </c>
      <c r="C5" s="13">
        <v>8033</v>
      </c>
      <c r="D5" s="13">
        <v>9221</v>
      </c>
      <c r="E5" s="13">
        <v>-1696</v>
      </c>
      <c r="F5" s="5">
        <v>14.88</v>
      </c>
    </row>
    <row r="6" spans="1:6">
      <c r="A6" s="6" t="s">
        <v>153</v>
      </c>
      <c r="B6" s="13">
        <v>1060</v>
      </c>
      <c r="C6" s="13">
        <v>8269</v>
      </c>
      <c r="D6" s="13">
        <v>9324</v>
      </c>
      <c r="E6" s="13">
        <v>-1715</v>
      </c>
      <c r="F6" s="5">
        <v>12.84</v>
      </c>
    </row>
    <row r="7" spans="1:6">
      <c r="A7" s="6" t="s">
        <v>152</v>
      </c>
      <c r="B7" s="13">
        <v>1426</v>
      </c>
      <c r="C7" s="13">
        <v>4373</v>
      </c>
      <c r="D7" s="13">
        <v>5794</v>
      </c>
      <c r="E7" s="13">
        <v>-1177</v>
      </c>
      <c r="F7" s="5">
        <v>32.67</v>
      </c>
    </row>
    <row r="8" spans="1:6">
      <c r="A8" s="6" t="s">
        <v>151</v>
      </c>
      <c r="B8" s="13">
        <v>1539</v>
      </c>
      <c r="C8" s="13">
        <v>4486</v>
      </c>
      <c r="D8" s="13">
        <v>5907</v>
      </c>
      <c r="E8" s="13">
        <v>-1064</v>
      </c>
      <c r="F8" s="5">
        <v>34.369999999999997</v>
      </c>
    </row>
  </sheetData>
  <mergeCells count="1">
    <mergeCell ref="B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1:E15"/>
  <sheetViews>
    <sheetView workbookViewId="0">
      <selection activeCell="P10" sqref="P10"/>
    </sheetView>
  </sheetViews>
  <sheetFormatPr defaultRowHeight="17"/>
  <cols>
    <col min="1" max="1" width="11.83203125" bestFit="1" customWidth="1"/>
    <col min="6" max="6" width="2.75" customWidth="1"/>
  </cols>
  <sheetData>
    <row r="1" spans="1:5">
      <c r="A1" t="s">
        <v>117</v>
      </c>
    </row>
    <row r="2" spans="1:5">
      <c r="A2" s="6" t="s">
        <v>118</v>
      </c>
      <c r="B2" s="6" t="s">
        <v>119</v>
      </c>
      <c r="C2" s="6" t="s">
        <v>120</v>
      </c>
      <c r="D2" s="6" t="s">
        <v>121</v>
      </c>
      <c r="E2" s="6" t="s">
        <v>122</v>
      </c>
    </row>
    <row r="3" spans="1:5">
      <c r="A3" s="6" t="s">
        <v>123</v>
      </c>
      <c r="B3" s="17">
        <v>75</v>
      </c>
      <c r="C3" s="17">
        <v>76</v>
      </c>
      <c r="D3" s="17">
        <v>71</v>
      </c>
      <c r="E3" s="6">
        <v>222</v>
      </c>
    </row>
    <row r="4" spans="1:5">
      <c r="A4" s="6" t="s">
        <v>124</v>
      </c>
      <c r="B4" s="17">
        <v>93</v>
      </c>
      <c r="C4" s="17">
        <v>91</v>
      </c>
      <c r="D4" s="17">
        <v>90</v>
      </c>
      <c r="E4" s="6">
        <v>274</v>
      </c>
    </row>
    <row r="5" spans="1:5">
      <c r="A5" s="6" t="s">
        <v>125</v>
      </c>
      <c r="B5" s="17">
        <v>66</v>
      </c>
      <c r="C5" s="17">
        <v>58</v>
      </c>
      <c r="D5" s="17">
        <v>68</v>
      </c>
      <c r="E5" s="6">
        <v>192</v>
      </c>
    </row>
    <row r="6" spans="1:5">
      <c r="A6" s="6" t="s">
        <v>126</v>
      </c>
      <c r="B6" s="17">
        <v>75</v>
      </c>
      <c r="C6" s="17">
        <v>75</v>
      </c>
      <c r="D6" s="17">
        <v>75</v>
      </c>
      <c r="E6" s="6">
        <v>225</v>
      </c>
    </row>
    <row r="7" spans="1:5">
      <c r="A7" s="6" t="s">
        <v>127</v>
      </c>
      <c r="B7" s="17">
        <v>71</v>
      </c>
      <c r="C7" s="17">
        <v>75</v>
      </c>
      <c r="D7" s="17">
        <v>73</v>
      </c>
      <c r="E7" s="6">
        <v>219</v>
      </c>
    </row>
    <row r="8" spans="1:5">
      <c r="A8" s="6" t="s">
        <v>128</v>
      </c>
      <c r="B8" s="17">
        <v>57</v>
      </c>
      <c r="C8" s="17">
        <v>86</v>
      </c>
      <c r="D8" s="17">
        <v>64</v>
      </c>
      <c r="E8" s="6">
        <v>207</v>
      </c>
    </row>
    <row r="9" spans="1:5">
      <c r="A9" s="6" t="s">
        <v>129</v>
      </c>
      <c r="B9" s="17">
        <v>93</v>
      </c>
      <c r="C9" s="17">
        <v>64</v>
      </c>
      <c r="D9" s="17">
        <v>89</v>
      </c>
      <c r="E9" s="6">
        <v>246</v>
      </c>
    </row>
    <row r="10" spans="1:5">
      <c r="A10" s="6" t="s">
        <v>130</v>
      </c>
      <c r="B10" s="17">
        <v>84</v>
      </c>
      <c r="C10" s="17">
        <v>76</v>
      </c>
      <c r="D10" s="17">
        <v>82</v>
      </c>
      <c r="E10" s="6">
        <v>242</v>
      </c>
    </row>
    <row r="11" spans="1:5">
      <c r="A11" s="6" t="s">
        <v>131</v>
      </c>
      <c r="B11" s="17">
        <v>72</v>
      </c>
      <c r="C11" s="17">
        <v>69</v>
      </c>
      <c r="D11" s="17">
        <v>71</v>
      </c>
      <c r="E11" s="6">
        <v>212</v>
      </c>
    </row>
    <row r="12" spans="1:5">
      <c r="A12" s="6" t="s">
        <v>132</v>
      </c>
      <c r="B12" s="17">
        <v>68</v>
      </c>
      <c r="C12" s="17">
        <v>79</v>
      </c>
      <c r="D12" s="17">
        <v>72</v>
      </c>
      <c r="E12" s="6">
        <v>219</v>
      </c>
    </row>
    <row r="13" spans="1:5">
      <c r="A13" s="6" t="s">
        <v>133</v>
      </c>
      <c r="B13" s="17">
        <v>79</v>
      </c>
      <c r="C13" s="17">
        <v>71</v>
      </c>
      <c r="D13" s="17">
        <v>77</v>
      </c>
      <c r="E13" s="6">
        <v>227</v>
      </c>
    </row>
    <row r="14" spans="1:5">
      <c r="A14" s="6" t="s">
        <v>134</v>
      </c>
      <c r="B14" s="17">
        <v>57</v>
      </c>
      <c r="C14" s="17">
        <v>60</v>
      </c>
      <c r="D14" s="17">
        <v>55</v>
      </c>
      <c r="E14" s="6">
        <v>172</v>
      </c>
    </row>
    <row r="15" spans="1:5">
      <c r="A15" s="6" t="s">
        <v>135</v>
      </c>
      <c r="B15" s="17">
        <v>91</v>
      </c>
      <c r="C15" s="17">
        <v>90</v>
      </c>
      <c r="D15" s="17">
        <v>91</v>
      </c>
      <c r="E15" s="6">
        <v>272</v>
      </c>
    </row>
  </sheetData>
  <phoneticPr fontId="1" type="noConversion"/>
  <conditionalFormatting sqref="E3:E15">
    <cfRule type="aboveAverage" dxfId="0" priority="1" equalAverage="1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높은점수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평균이상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/>
  </sheetViews>
  <sheetFormatPr defaultRowHeight="17"/>
  <cols>
    <col min="1" max="1" width="9.25" bestFit="1" customWidth="1"/>
    <col min="2" max="2" width="7.33203125" bestFit="1" customWidth="1"/>
    <col min="3" max="4" width="12" customWidth="1"/>
    <col min="5" max="5" width="9.25" bestFit="1" customWidth="1"/>
    <col min="6" max="6" width="11.75" customWidth="1"/>
    <col min="8" max="8" width="7.33203125" bestFit="1" customWidth="1"/>
    <col min="9" max="9" width="9.25" bestFit="1" customWidth="1"/>
  </cols>
  <sheetData>
    <row r="1" spans="1:9">
      <c r="A1" t="s">
        <v>136</v>
      </c>
    </row>
    <row r="3" spans="1:9">
      <c r="A3" s="1" t="s">
        <v>137</v>
      </c>
      <c r="B3" s="1" t="s">
        <v>138</v>
      </c>
      <c r="C3" s="1" t="s">
        <v>145</v>
      </c>
      <c r="D3" s="1" t="s">
        <v>146</v>
      </c>
      <c r="E3" s="1" t="s">
        <v>147</v>
      </c>
      <c r="F3" s="1" t="s">
        <v>148</v>
      </c>
      <c r="H3" s="1" t="s">
        <v>138</v>
      </c>
      <c r="I3" s="1" t="s">
        <v>146</v>
      </c>
    </row>
    <row r="4" spans="1:9">
      <c r="A4">
        <v>1</v>
      </c>
      <c r="B4" t="s">
        <v>139</v>
      </c>
      <c r="C4">
        <v>2</v>
      </c>
      <c r="D4">
        <v>80000</v>
      </c>
      <c r="E4">
        <v>160000</v>
      </c>
      <c r="F4" t="s">
        <v>140</v>
      </c>
      <c r="H4" t="s">
        <v>141</v>
      </c>
      <c r="I4" s="3">
        <v>85000</v>
      </c>
    </row>
    <row r="5" spans="1:9">
      <c r="A5">
        <v>2</v>
      </c>
      <c r="B5" t="s">
        <v>142</v>
      </c>
      <c r="C5">
        <v>1</v>
      </c>
      <c r="D5">
        <v>70000</v>
      </c>
      <c r="E5">
        <v>70000</v>
      </c>
      <c r="H5" t="s">
        <v>139</v>
      </c>
      <c r="I5" s="3">
        <v>80000</v>
      </c>
    </row>
    <row r="6" spans="1:9">
      <c r="H6" t="s">
        <v>143</v>
      </c>
      <c r="I6" s="3">
        <v>85000</v>
      </c>
    </row>
    <row r="7" spans="1:9">
      <c r="H7" t="s">
        <v>142</v>
      </c>
      <c r="I7" s="3">
        <v>70000</v>
      </c>
    </row>
    <row r="8" spans="1:9">
      <c r="H8" t="s">
        <v>144</v>
      </c>
      <c r="I8" s="3">
        <v>90000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판매현황등록">
          <controlPr defaultSize="0" autoLine="0" r:id="rId4">
            <anchor moveWithCells="1">
              <from>
                <xdr:col>2</xdr:col>
                <xdr:colOff>19050</xdr:colOff>
                <xdr:row>0</xdr:row>
                <xdr:rowOff>38100</xdr:rowOff>
              </from>
              <to>
                <xdr:col>3</xdr:col>
                <xdr:colOff>838200</xdr:colOff>
                <xdr:row>1</xdr:row>
                <xdr:rowOff>120650</xdr:rowOff>
              </to>
            </anchor>
          </controlPr>
        </control>
      </mc:Choice>
      <mc:Fallback>
        <control shapeId="2049" r:id="rId3" name="cmd판매현황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채은 이</cp:lastModifiedBy>
  <cp:lastPrinted>2026-08-17T14:44:14Z</cp:lastPrinted>
  <dcterms:created xsi:type="dcterms:W3CDTF">2023-05-12T01:27:33Z</dcterms:created>
  <dcterms:modified xsi:type="dcterms:W3CDTF">2026-08-17T16:24:12Z</dcterms:modified>
</cp:coreProperties>
</file>