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 codeName="{1BF75E64-36B4-4512-B9E4-3ED0869CA821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Mini\Desktop\아빠\길벗컴활1급\01 엑셀\04 실전모의고사\"/>
    </mc:Choice>
  </mc:AlternateContent>
  <xr:revisionPtr revIDLastSave="0" documentId="13_ncr:1_{64A1EE26-28C9-4D2C-886F-1954E4056FE8}" xr6:coauthVersionLast="47" xr6:coauthVersionMax="47" xr10:uidLastSave="{00000000-0000-0000-0000-000000000000}"/>
  <bookViews>
    <workbookView xWindow="338" yWindow="338" windowWidth="15802" windowHeight="14969" tabRatio="725" firstSheet="1" activeTab="5" xr2:uid="{687888A0-7169-4D04-8AED-D6529133C41D}"/>
  </bookViews>
  <sheets>
    <sheet name="기본작업" sheetId="1" r:id="rId1"/>
    <sheet name="계산작업" sheetId="2" r:id="rId2"/>
    <sheet name="분석작업-1" sheetId="3" r:id="rId3"/>
    <sheet name="분석작업-2" sheetId="8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기본작업!$A$3:$F$17</definedName>
    <definedName name="_xlnm.Criteria" localSheetId="0">기본작업!$A$19:$A$20</definedName>
    <definedName name="_xlnm.Extract" localSheetId="0">기본작업!$A$22:$F$22</definedName>
    <definedName name="_xlnm.Print_Area" localSheetId="0">기본작업!$A$1:$F$25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2" l="1"/>
  <c r="F26" i="8"/>
  <c r="E26" i="8"/>
  <c r="D26" i="8"/>
  <c r="F18" i="8"/>
  <c r="E18" i="8"/>
  <c r="D18" i="8"/>
  <c r="F14" i="8"/>
  <c r="E14" i="8"/>
  <c r="D14" i="8"/>
  <c r="F7" i="8"/>
  <c r="F28" i="8" s="1"/>
  <c r="E7" i="8"/>
  <c r="E28" i="8" s="1"/>
  <c r="D7" i="8"/>
  <c r="D28" i="8" s="1"/>
  <c r="F27" i="8"/>
  <c r="E27" i="8"/>
  <c r="D27" i="8"/>
  <c r="F19" i="8"/>
  <c r="E19" i="8"/>
  <c r="D19" i="8"/>
  <c r="F15" i="8"/>
  <c r="E15" i="8"/>
  <c r="D15" i="8"/>
  <c r="F8" i="8"/>
  <c r="E8" i="8"/>
  <c r="D8" i="8"/>
  <c r="C20" i="2" a="1"/>
  <c r="C21" i="2" a="1"/>
  <c r="C22" i="2" a="1"/>
  <c r="C19" i="2" a="1"/>
  <c r="B20" i="2" a="1"/>
  <c r="B20" i="2" s="1"/>
  <c r="B21" i="2" a="1"/>
  <c r="B21" i="2" s="1"/>
  <c r="B22" i="2" a="1"/>
  <c r="B22" i="2" s="1"/>
  <c r="B19" i="2" a="1"/>
  <c r="B19" i="2" s="1"/>
  <c r="A20" i="1"/>
  <c r="I10" i="5"/>
  <c r="J10" i="5"/>
  <c r="F4" i="2" a="1"/>
  <c r="F11" i="2" a="1"/>
  <c r="F5" i="2" a="1"/>
  <c r="F6" i="2" a="1"/>
  <c r="F8" i="2" a="1"/>
  <c r="F7" i="2" a="1"/>
  <c r="F10" i="2" a="1"/>
  <c r="F9" i="2" a="1"/>
  <c r="F3" i="2" a="1"/>
  <c r="C21" i="2" l="1"/>
  <c r="C20" i="2"/>
  <c r="D29" i="8"/>
  <c r="E29" i="8"/>
  <c r="F29" i="8"/>
  <c r="F9" i="2"/>
  <c r="G9" i="2" s="1"/>
  <c r="F10" i="2"/>
  <c r="G10" i="2" s="1"/>
  <c r="F7" i="2"/>
  <c r="G7" i="2" s="1"/>
  <c r="F8" i="2"/>
  <c r="G8" i="2" s="1"/>
  <c r="F6" i="2"/>
  <c r="G6" i="2" s="1"/>
  <c r="F5" i="2"/>
  <c r="G5" i="2" s="1"/>
  <c r="F11" i="2"/>
  <c r="G11" i="2" s="1"/>
  <c r="F4" i="2"/>
  <c r="G4" i="2" s="1"/>
  <c r="F3" i="2"/>
  <c r="G3" i="2" l="1"/>
  <c r="C22" i="2"/>
  <c r="C19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F2DE27C-DD9B-4614-A42D-F6A642E81845}" keepAlive="1" name="쿼리 - 대리점별판매현황" description="통합 문서의 '대리점별판매현황' 쿼리에 대한 연결입니다." type="5" refreshedVersion="8" background="1">
    <dbPr connection="Provider=Microsoft.Mashup.OleDb.1;Data Source=$Workbook$;Location=대리점별판매현황;Extended Properties=&quot;&quot;" command="SELECT * FROM [대리점별판매현황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<sst xmlns="http://schemas.openxmlformats.org/spreadsheetml/2006/main" count="313" uniqueCount="153">
  <si>
    <t>사원코드</t>
  </si>
  <si>
    <t>호봉</t>
  </si>
  <si>
    <t>직무</t>
  </si>
  <si>
    <t>연봉</t>
  </si>
  <si>
    <t>연월차</t>
  </si>
  <si>
    <t>특근비</t>
  </si>
  <si>
    <t>SG0111</t>
  </si>
  <si>
    <t>수석연구원</t>
  </si>
  <si>
    <t>연구직</t>
  </si>
  <si>
    <t>SG0710</t>
  </si>
  <si>
    <t>선임연구원</t>
  </si>
  <si>
    <t>SG0204</t>
  </si>
  <si>
    <t>책임연구원</t>
  </si>
  <si>
    <t>SG0712</t>
  </si>
  <si>
    <t>SG0812</t>
  </si>
  <si>
    <t>연구원</t>
  </si>
  <si>
    <t>SG0810</t>
  </si>
  <si>
    <t>SG0411</t>
  </si>
  <si>
    <t>과장4호</t>
  </si>
  <si>
    <t>일반직</t>
  </si>
  <si>
    <t>SG0813</t>
  </si>
  <si>
    <t>부장1호</t>
  </si>
  <si>
    <t>SG0205</t>
  </si>
  <si>
    <t>사원3호</t>
  </si>
  <si>
    <t>SG0203</t>
  </si>
  <si>
    <t>대리2호</t>
  </si>
  <si>
    <t>SG0413</t>
  </si>
  <si>
    <t>대리3호</t>
  </si>
  <si>
    <t>SG0206</t>
  </si>
  <si>
    <t>부장2호</t>
  </si>
  <si>
    <t>SG0811</t>
  </si>
  <si>
    <t>과장2호</t>
  </si>
  <si>
    <t>SG0809</t>
  </si>
  <si>
    <t>과장1호</t>
  </si>
  <si>
    <t>급여정산현황</t>
    <phoneticPr fontId="1" type="noConversion"/>
  </si>
  <si>
    <t>[표1]</t>
  </si>
  <si>
    <t>영업사원</t>
  </si>
  <si>
    <t>소속지점</t>
  </si>
  <si>
    <t>직급</t>
  </si>
  <si>
    <t>기본급</t>
  </si>
  <si>
    <t>판매실적</t>
  </si>
  <si>
    <t>성과급</t>
  </si>
  <si>
    <t>지급급여</t>
  </si>
  <si>
    <t>정영일</t>
  </si>
  <si>
    <t>서초</t>
  </si>
  <si>
    <t>2급</t>
  </si>
  <si>
    <t>박찬훈</t>
  </si>
  <si>
    <t>3급</t>
  </si>
  <si>
    <t>이소라</t>
  </si>
  <si>
    <t>강남</t>
  </si>
  <si>
    <t>김종택</t>
  </si>
  <si>
    <t>최수형</t>
  </si>
  <si>
    <t>종로</t>
  </si>
  <si>
    <t>홍길동</t>
  </si>
  <si>
    <t>4급</t>
  </si>
  <si>
    <t>한우규</t>
  </si>
  <si>
    <t>김덕진</t>
  </si>
  <si>
    <t>5급</t>
  </si>
  <si>
    <t>이명섭</t>
  </si>
  <si>
    <t>[표2]</t>
  </si>
  <si>
    <t>세금공제표</t>
  </si>
  <si>
    <t>총급여</t>
  </si>
  <si>
    <t>세금공제율</t>
  </si>
  <si>
    <t>[표3]</t>
  </si>
  <si>
    <t>중앙값</t>
  </si>
  <si>
    <t>성과급 합계</t>
  </si>
  <si>
    <t>인원수</t>
    <phoneticPr fontId="1" type="noConversion"/>
  </si>
  <si>
    <t>고객코드</t>
  </si>
  <si>
    <t>지점명</t>
  </si>
  <si>
    <t>담당자</t>
  </si>
  <si>
    <t>매출금액</t>
  </si>
  <si>
    <t>받은금액</t>
  </si>
  <si>
    <t>미수금</t>
  </si>
  <si>
    <t>할인금액</t>
  </si>
  <si>
    <t>78AU17</t>
  </si>
  <si>
    <t>강서</t>
  </si>
  <si>
    <t>안병찬</t>
  </si>
  <si>
    <t>14AD72</t>
  </si>
  <si>
    <t>강북</t>
  </si>
  <si>
    <t>박형주</t>
  </si>
  <si>
    <t>12AH78</t>
  </si>
  <si>
    <t>78CD11</t>
  </si>
  <si>
    <t>강동</t>
  </si>
  <si>
    <t>채진욱</t>
  </si>
  <si>
    <t>15BC80</t>
  </si>
  <si>
    <t>14BB71</t>
  </si>
  <si>
    <t>15CD70</t>
  </si>
  <si>
    <t>이은주</t>
  </si>
  <si>
    <t>13AG10</t>
  </si>
  <si>
    <t>26AD78</t>
  </si>
  <si>
    <t>12AB58</t>
  </si>
  <si>
    <t>35C256</t>
  </si>
  <si>
    <t>36AB80</t>
  </si>
  <si>
    <t>31BG25</t>
  </si>
  <si>
    <t>98AG10</t>
  </si>
  <si>
    <t>12AC77</t>
  </si>
  <si>
    <t>78CP90</t>
  </si>
  <si>
    <t>[표1]</t>
    <phoneticPr fontId="1" type="noConversion"/>
  </si>
  <si>
    <t>사업소</t>
  </si>
  <si>
    <t>평가</t>
  </si>
  <si>
    <t>초기 설립비</t>
  </si>
  <si>
    <t>추가투입비</t>
  </si>
  <si>
    <t>군포지사</t>
  </si>
  <si>
    <t>B</t>
  </si>
  <si>
    <t>마산지사</t>
  </si>
  <si>
    <t>C</t>
  </si>
  <si>
    <t>대전지사</t>
  </si>
  <si>
    <t>A</t>
  </si>
  <si>
    <t>부산지사</t>
  </si>
  <si>
    <t>강원지사</t>
  </si>
  <si>
    <t>경기지사</t>
  </si>
  <si>
    <t>인천지사</t>
  </si>
  <si>
    <t>평균</t>
  </si>
  <si>
    <t>미</t>
    <phoneticPr fontId="1" type="noConversion"/>
  </si>
  <si>
    <t>도서 대여 관리</t>
  </si>
  <si>
    <t>날짜</t>
  </si>
  <si>
    <t>구분</t>
  </si>
  <si>
    <t>권수</t>
  </si>
  <si>
    <t>금액</t>
  </si>
  <si>
    <t>군인</t>
  </si>
  <si>
    <t>일반</t>
  </si>
  <si>
    <t>학생</t>
  </si>
  <si>
    <t>조건</t>
    <phoneticPr fontId="1" type="noConversion"/>
  </si>
  <si>
    <t>판매실적</t>
    <phoneticPr fontId="1" type="noConversion"/>
  </si>
  <si>
    <t>성과급</t>
    <phoneticPr fontId="1" type="noConversion"/>
  </si>
  <si>
    <t>&lt;=150000</t>
    <phoneticPr fontId="1" type="noConversion"/>
  </si>
  <si>
    <t>&lt;=1000</t>
    <phoneticPr fontId="1" type="noConversion"/>
  </si>
  <si>
    <t>제품명</t>
  </si>
  <si>
    <t>AUD</t>
  </si>
  <si>
    <t>TV</t>
  </si>
  <si>
    <t>VCR</t>
  </si>
  <si>
    <t>총합계</t>
  </si>
  <si>
    <t>등급</t>
  </si>
  <si>
    <t>고급형</t>
  </si>
  <si>
    <t>보급형</t>
  </si>
  <si>
    <t>중급형</t>
  </si>
  <si>
    <t>평균 : 단가</t>
  </si>
  <si>
    <t>평균 : 판매량</t>
  </si>
  <si>
    <t>제품수</t>
  </si>
  <si>
    <t>합계 : 판매액</t>
  </si>
  <si>
    <t>미수정도</t>
  </si>
  <si>
    <t>보통</t>
  </si>
  <si>
    <t>적극해결요망</t>
  </si>
  <si>
    <t>박형주 요약</t>
  </si>
  <si>
    <t>안병찬 요약</t>
  </si>
  <si>
    <t>이은주 요약</t>
  </si>
  <si>
    <t>채진욱 요약</t>
  </si>
  <si>
    <t>박형주 평균</t>
  </si>
  <si>
    <t>안병찬 평균</t>
  </si>
  <si>
    <t>이은주 평균</t>
  </si>
  <si>
    <t>채진욱 평균</t>
  </si>
  <si>
    <t>전체 평균</t>
  </si>
  <si>
    <t>1월 판매 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</si>
</sst>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0.0_);[Red]\(0.0\)"/>
    <numFmt numFmtId="177" formatCode="#,##0_ "/>
    <numFmt numFmtId="178" formatCode="[Red]\★#,##0&quot;원&quot;;[Blue]\-#,##0&quot;원&quot;;0&quot;원&quot;;@&quot;등&quot;&quot;록&quot;"/>
  </numFmts>
  <fonts count="1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u/>
      <sz val="14"/>
      <color theme="1"/>
      <name val="맑은 고딕"/>
      <family val="3"/>
      <charset val="129"/>
      <scheme val="minor"/>
    </font>
    <font>
      <b/>
      <u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42" fontId="6" fillId="0" borderId="0" applyFont="0" applyFill="0" applyBorder="0" applyAlignment="0" applyProtection="0"/>
  </cellStyleXfs>
  <cellXfs count="39">
    <xf numFmtId="0" fontId="0" fillId="0" borderId="0" xfId="0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3" fontId="0" fillId="0" borderId="1" xfId="0" applyNumberFormat="1" applyBorder="1">
      <alignment vertical="center"/>
    </xf>
    <xf numFmtId="41" fontId="7" fillId="0" borderId="1" xfId="2" applyNumberFormat="1" applyFont="1" applyBorder="1"/>
    <xf numFmtId="42" fontId="7" fillId="0" borderId="1" xfId="3" applyFont="1" applyBorder="1"/>
    <xf numFmtId="0" fontId="0" fillId="0" borderId="1" xfId="0" applyBorder="1" applyAlignment="1">
      <alignment horizontal="right" vertical="center"/>
    </xf>
    <xf numFmtId="0" fontId="0" fillId="0" borderId="1" xfId="0" applyBorder="1">
      <alignment vertical="center"/>
    </xf>
    <xf numFmtId="9" fontId="0" fillId="0" borderId="1" xfId="0" applyNumberFormat="1" applyBorder="1">
      <alignment vertical="center"/>
    </xf>
    <xf numFmtId="0" fontId="0" fillId="2" borderId="1" xfId="0" applyFill="1" applyBorder="1">
      <alignment vertical="center"/>
    </xf>
    <xf numFmtId="41" fontId="0" fillId="0" borderId="1" xfId="1" applyFont="1" applyBorder="1">
      <alignment vertical="center"/>
    </xf>
    <xf numFmtId="0" fontId="7" fillId="3" borderId="1" xfId="2" applyFont="1" applyFill="1" applyBorder="1"/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1" fontId="10" fillId="0" borderId="1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0" fontId="11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12" fillId="0" borderId="0" xfId="0" applyFont="1">
      <alignment vertical="center"/>
    </xf>
    <xf numFmtId="178" fontId="10" fillId="0" borderId="1" xfId="1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4">
    <cellStyle name="쉼표 [0]" xfId="1" builtinId="6"/>
    <cellStyle name="통화 [0] 2" xfId="3" xr:uid="{03AA8C8D-03FF-44D9-B4C3-6B645FDE0B68}"/>
    <cellStyle name="표준" xfId="0" builtinId="0"/>
    <cellStyle name="표준 2" xfId="2" xr:uid="{3F4DEB6F-367B-4020-90FF-0BCF2E49E4EB}"/>
  </cellStyles>
  <dxfs count="1"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체" panose="02030609000101010101" pitchFamily="17" charset="-127"/>
              <a:ea typeface="궁서체" panose="02030609000101010101" pitchFamily="17" charset="-127"/>
              <a:cs typeface="+mn-cs"/>
            </a:defRPr>
          </a:pPr>
          <a:endParaRPr lang="ko-KR"/>
        </a:p>
      </c:txPr>
    </c:title>
    <c:autoTitleDeleted val="0"/>
    <c:view3D>
      <c:rotX val="30"/>
      <c:rotY val="9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'기타작업-1'!$I$2</c:f>
              <c:strCache>
                <c:ptCount val="1"/>
                <c:pt idx="0">
                  <c:v>초기 설립비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B87-4CD3-B124-A8C2FF32449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B87-4CD3-B124-A8C2FF32449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B87-4CD3-B124-A8C2FF32449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B87-4CD3-B124-A8C2FF32449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B87-4CD3-B124-A8C2FF32449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0B87-4CD3-B124-A8C2FF32449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0B87-4CD3-B124-A8C2FF32449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'기타작업-1'!$G$3:$G$9</c:f>
              <c:strCache>
                <c:ptCount val="7"/>
                <c:pt idx="0">
                  <c:v>군포지사</c:v>
                </c:pt>
                <c:pt idx="1">
                  <c:v>마산지사</c:v>
                </c:pt>
                <c:pt idx="2">
                  <c:v>대전지사</c:v>
                </c:pt>
                <c:pt idx="3">
                  <c:v>부산지사</c:v>
                </c:pt>
                <c:pt idx="4">
                  <c:v>강원지사</c:v>
                </c:pt>
                <c:pt idx="5">
                  <c:v>경기지사</c:v>
                </c:pt>
                <c:pt idx="6">
                  <c:v>인천지사</c:v>
                </c:pt>
              </c:strCache>
            </c:strRef>
          </c:cat>
          <c:val>
            <c:numRef>
              <c:f>'기타작업-1'!$I$3:$I$9</c:f>
              <c:numCache>
                <c:formatCode>General</c:formatCode>
                <c:ptCount val="7"/>
                <c:pt idx="0">
                  <c:v>100</c:v>
                </c:pt>
                <c:pt idx="1">
                  <c:v>150</c:v>
                </c:pt>
                <c:pt idx="2">
                  <c:v>230</c:v>
                </c:pt>
                <c:pt idx="3">
                  <c:v>270</c:v>
                </c:pt>
                <c:pt idx="4">
                  <c:v>270</c:v>
                </c:pt>
                <c:pt idx="5">
                  <c:v>280</c:v>
                </c:pt>
                <c:pt idx="6">
                  <c:v>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2D-4514-BD45-5ADC04301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bg1"/>
        </a:solidFill>
        <a:ln>
          <a:solidFill>
            <a:schemeClr val="tx1"/>
          </a:solidFill>
        </a:ln>
        <a:effectLst>
          <a:outerShdw blurRad="50800" dist="38100" dir="13500000" algn="br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5</xdr:col>
      <xdr:colOff>0</xdr:colOff>
      <xdr:row>12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42863</xdr:colOff>
      <xdr:row>7</xdr:row>
      <xdr:rowOff>0</xdr:rowOff>
    </xdr:from>
    <xdr:to>
      <xdr:col>9</xdr:col>
      <xdr:colOff>33338</xdr:colOff>
      <xdr:row>8</xdr:row>
      <xdr:rowOff>4762</xdr:rowOff>
    </xdr:to>
    <xdr:sp macro="" textlink="">
      <xdr:nvSpPr>
        <xdr:cNvPr id="3" name="폭발: 8pt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5386388" y="1514475"/>
          <a:ext cx="876300" cy="219075"/>
        </a:xfrm>
        <a:prstGeom prst="irregularSeal1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2</xdr:col>
      <xdr:colOff>252413</xdr:colOff>
      <xdr:row>4</xdr:row>
      <xdr:rowOff>80962</xdr:rowOff>
    </xdr:from>
    <xdr:to>
      <xdr:col>8</xdr:col>
      <xdr:colOff>387095</xdr:colOff>
      <xdr:row>8</xdr:row>
      <xdr:rowOff>4762</xdr:rowOff>
    </xdr:to>
    <xdr:cxnSp macro="">
      <xdr:nvCxnSpPr>
        <xdr:cNvPr id="5" name="직선 화살표 연결선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CxnSpPr>
          <a:endCxn id="3" idx="2"/>
        </xdr:cNvCxnSpPr>
      </xdr:nvCxnSpPr>
      <xdr:spPr>
        <a:xfrm>
          <a:off x="1871663" y="952500"/>
          <a:ext cx="3858957" cy="781050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4763</xdr:colOff>
      <xdr:row>24</xdr:row>
      <xdr:rowOff>23812</xdr:rowOff>
    </xdr:from>
    <xdr:to>
      <xdr:col>5</xdr:col>
      <xdr:colOff>852488</xdr:colOff>
      <xdr:row>26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3262313" y="5167312"/>
          <a:ext cx="847725" cy="404813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19050</xdr:colOff>
      <xdr:row>24</xdr:row>
      <xdr:rowOff>33337</xdr:rowOff>
    </xdr:from>
    <xdr:to>
      <xdr:col>6</xdr:col>
      <xdr:colOff>1052513</xdr:colOff>
      <xdr:row>25</xdr:row>
      <xdr:rowOff>200026</xdr:rowOff>
    </xdr:to>
    <xdr:sp macro="[0]!아이콘보기" textlink="">
      <xdr:nvSpPr>
        <xdr:cNvPr id="3" name="사각형: 빗면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4133850" y="5176837"/>
          <a:ext cx="1033463" cy="381002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아이콘보기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</xdr:row>
          <xdr:rowOff>0</xdr:rowOff>
        </xdr:from>
        <xdr:to>
          <xdr:col>7</xdr:col>
          <xdr:colOff>57150</xdr:colOff>
          <xdr:row>2</xdr:row>
          <xdr:rowOff>109538</xdr:rowOff>
        </xdr:to>
        <xdr:sp macro="" textlink="">
          <xdr:nvSpPr>
            <xdr:cNvPr id="2049" name="cmd도서대여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ni" refreshedDate="46261.894093171293" backgroundQuery="1" createdVersion="8" refreshedVersion="8" minRefreshableVersion="3" recordCount="60" xr:uid="{0921C816-92E1-4FB6-95B1-5CBE88237687}">
  <cacheSource type="external" connectionId="1"/>
  <cacheFields count="5">
    <cacheField name="제품명" numFmtId="0">
      <sharedItems count="3">
        <s v="TV"/>
        <s v="AUD"/>
        <s v="VCR"/>
      </sharedItems>
    </cacheField>
    <cacheField name="등급" numFmtId="0">
      <sharedItems count="3">
        <s v="보급형"/>
        <s v="고급형"/>
        <s v="중급형"/>
      </sharedItems>
    </cacheField>
    <cacheField name="판매량" numFmtId="0">
      <sharedItems containsString="0" containsBlank="1" containsNumber="1" containsInteger="1" minValue="10" maxValue="50"/>
    </cacheField>
    <cacheField name="단가" numFmtId="0">
      <sharedItems containsSemiMixedTypes="0" containsString="0" containsNumber="1" containsInteger="1" minValue="1000" maxValue="3500" count="6">
        <n v="2000"/>
        <n v="3500"/>
        <n v="3000"/>
        <n v="1500"/>
        <n v="2500"/>
        <n v="1000"/>
      </sharedItems>
    </cacheField>
    <cacheField name="판매액" numFmtId="0" formula="판매량*단가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0">
  <r>
    <x v="0"/>
    <x v="0"/>
    <n v="11"/>
    <x v="0"/>
  </r>
  <r>
    <x v="1"/>
    <x v="1"/>
    <n v="32"/>
    <x v="1"/>
  </r>
  <r>
    <x v="0"/>
    <x v="0"/>
    <n v="29"/>
    <x v="2"/>
  </r>
  <r>
    <x v="2"/>
    <x v="0"/>
    <n v="47"/>
    <x v="0"/>
  </r>
  <r>
    <x v="1"/>
    <x v="0"/>
    <n v="33"/>
    <x v="1"/>
  </r>
  <r>
    <x v="2"/>
    <x v="0"/>
    <n v="29"/>
    <x v="0"/>
  </r>
  <r>
    <x v="2"/>
    <x v="0"/>
    <n v="21"/>
    <x v="3"/>
  </r>
  <r>
    <x v="0"/>
    <x v="2"/>
    <n v="39"/>
    <x v="4"/>
  </r>
  <r>
    <x v="0"/>
    <x v="2"/>
    <n v="34"/>
    <x v="2"/>
  </r>
  <r>
    <x v="0"/>
    <x v="0"/>
    <n v="26"/>
    <x v="4"/>
  </r>
  <r>
    <x v="1"/>
    <x v="2"/>
    <m/>
    <x v="2"/>
  </r>
  <r>
    <x v="1"/>
    <x v="2"/>
    <n v="22"/>
    <x v="1"/>
  </r>
  <r>
    <x v="0"/>
    <x v="0"/>
    <n v="23"/>
    <x v="4"/>
  </r>
  <r>
    <x v="0"/>
    <x v="2"/>
    <n v="46"/>
    <x v="0"/>
  </r>
  <r>
    <x v="0"/>
    <x v="1"/>
    <m/>
    <x v="0"/>
  </r>
  <r>
    <x v="0"/>
    <x v="1"/>
    <n v="31"/>
    <x v="2"/>
  </r>
  <r>
    <x v="0"/>
    <x v="0"/>
    <n v="45"/>
    <x v="4"/>
  </r>
  <r>
    <x v="2"/>
    <x v="2"/>
    <n v="14"/>
    <x v="5"/>
  </r>
  <r>
    <x v="1"/>
    <x v="1"/>
    <n v="38"/>
    <x v="4"/>
  </r>
  <r>
    <x v="2"/>
    <x v="1"/>
    <n v="27"/>
    <x v="3"/>
  </r>
  <r>
    <x v="2"/>
    <x v="2"/>
    <m/>
    <x v="3"/>
  </r>
  <r>
    <x v="2"/>
    <x v="2"/>
    <n v="27"/>
    <x v="3"/>
  </r>
  <r>
    <x v="0"/>
    <x v="2"/>
    <n v="28"/>
    <x v="0"/>
  </r>
  <r>
    <x v="0"/>
    <x v="1"/>
    <n v="16"/>
    <x v="2"/>
  </r>
  <r>
    <x v="1"/>
    <x v="0"/>
    <n v="28"/>
    <x v="1"/>
  </r>
  <r>
    <x v="1"/>
    <x v="0"/>
    <n v="24"/>
    <x v="4"/>
  </r>
  <r>
    <x v="1"/>
    <x v="1"/>
    <m/>
    <x v="4"/>
  </r>
  <r>
    <x v="0"/>
    <x v="1"/>
    <n v="42"/>
    <x v="2"/>
  </r>
  <r>
    <x v="2"/>
    <x v="0"/>
    <n v="50"/>
    <x v="3"/>
  </r>
  <r>
    <x v="1"/>
    <x v="2"/>
    <n v="36"/>
    <x v="2"/>
  </r>
  <r>
    <x v="1"/>
    <x v="2"/>
    <n v="14"/>
    <x v="2"/>
  </r>
  <r>
    <x v="0"/>
    <x v="2"/>
    <n v="42"/>
    <x v="0"/>
  </r>
  <r>
    <x v="0"/>
    <x v="1"/>
    <n v="24"/>
    <x v="0"/>
  </r>
  <r>
    <x v="0"/>
    <x v="1"/>
    <m/>
    <x v="4"/>
  </r>
  <r>
    <x v="0"/>
    <x v="2"/>
    <n v="35"/>
    <x v="2"/>
  </r>
  <r>
    <x v="2"/>
    <x v="0"/>
    <n v="24"/>
    <x v="0"/>
  </r>
  <r>
    <x v="0"/>
    <x v="0"/>
    <n v="28"/>
    <x v="4"/>
  </r>
  <r>
    <x v="0"/>
    <x v="2"/>
    <n v="19"/>
    <x v="2"/>
  </r>
  <r>
    <x v="2"/>
    <x v="0"/>
    <n v="47"/>
    <x v="5"/>
  </r>
  <r>
    <x v="1"/>
    <x v="1"/>
    <n v="22"/>
    <x v="1"/>
  </r>
  <r>
    <x v="1"/>
    <x v="0"/>
    <m/>
    <x v="4"/>
  </r>
  <r>
    <x v="0"/>
    <x v="1"/>
    <n v="12"/>
    <x v="0"/>
  </r>
  <r>
    <x v="1"/>
    <x v="1"/>
    <n v="27"/>
    <x v="4"/>
  </r>
  <r>
    <x v="1"/>
    <x v="1"/>
    <n v="11"/>
    <x v="1"/>
  </r>
  <r>
    <x v="1"/>
    <x v="0"/>
    <n v="37"/>
    <x v="4"/>
  </r>
  <r>
    <x v="2"/>
    <x v="1"/>
    <n v="25"/>
    <x v="0"/>
  </r>
  <r>
    <x v="0"/>
    <x v="0"/>
    <n v="38"/>
    <x v="0"/>
  </r>
  <r>
    <x v="2"/>
    <x v="1"/>
    <n v="42"/>
    <x v="5"/>
  </r>
  <r>
    <x v="1"/>
    <x v="1"/>
    <n v="49"/>
    <x v="2"/>
  </r>
  <r>
    <x v="1"/>
    <x v="2"/>
    <n v="13"/>
    <x v="2"/>
  </r>
  <r>
    <x v="1"/>
    <x v="2"/>
    <n v="14"/>
    <x v="2"/>
  </r>
  <r>
    <x v="0"/>
    <x v="2"/>
    <n v="18"/>
    <x v="4"/>
  </r>
  <r>
    <x v="0"/>
    <x v="2"/>
    <n v="50"/>
    <x v="2"/>
  </r>
  <r>
    <x v="1"/>
    <x v="0"/>
    <n v="26"/>
    <x v="4"/>
  </r>
  <r>
    <x v="1"/>
    <x v="1"/>
    <n v="11"/>
    <x v="2"/>
  </r>
  <r>
    <x v="1"/>
    <x v="2"/>
    <n v="10"/>
    <x v="4"/>
  </r>
  <r>
    <x v="0"/>
    <x v="1"/>
    <n v="12"/>
    <x v="0"/>
  </r>
  <r>
    <x v="1"/>
    <x v="1"/>
    <n v="43"/>
    <x v="4"/>
  </r>
  <r>
    <x v="2"/>
    <x v="1"/>
    <n v="13"/>
    <x v="0"/>
  </r>
  <r>
    <x v="0"/>
    <x v="0"/>
    <n v="17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0565C40-8F28-4987-9EC2-A01F07B47BA6}" name="피벗 테이블1" cacheId="0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 fieldListSortAscending="1">
  <location ref="A3:F16" firstHeaderRow="0" firstDataRow="1" firstDataCol="2"/>
  <pivotFields count="5">
    <pivotField axis="axisRow" dataField="1" compact="0" showAll="0">
      <items count="4">
        <item x="1"/>
        <item x="0"/>
        <item x="2"/>
        <item t="default"/>
      </items>
    </pivotField>
    <pivotField axis="axisRow" compact="0" showAll="0">
      <items count="4">
        <item x="1"/>
        <item x="0"/>
        <item x="2"/>
        <item t="default"/>
      </items>
    </pivotField>
    <pivotField dataField="1" compact="0" showAll="0"/>
    <pivotField dataField="1" compact="0" showAll="0"/>
    <pivotField dataField="1" compact="0" dragToRow="0" dragToCol="0" dragToPage="0" showAll="0" defaultSubtotal="0"/>
  </pivotFields>
  <rowFields count="2">
    <field x="1"/>
    <field x="0"/>
  </rowFields>
  <rowItems count="13">
    <i>
      <x/>
    </i>
    <i r="1">
      <x/>
    </i>
    <i r="1">
      <x v="1"/>
    </i>
    <i r="1">
      <x v="2"/>
    </i>
    <i>
      <x v="1"/>
    </i>
    <i r="1">
      <x/>
    </i>
    <i r="1">
      <x v="1"/>
    </i>
    <i r="1">
      <x v="2"/>
    </i>
    <i>
      <x v="2"/>
    </i>
    <i r="1">
      <x/>
    </i>
    <i r="1">
      <x v="1"/>
    </i>
    <i r="1"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제품수" fld="0" subtotal="count" baseField="0" baseItem="2"/>
    <dataField name="평균 : 단가" fld="3" subtotal="average" baseField="1" baseItem="0" numFmtId="177"/>
    <dataField name="평균 : 판매량" fld="2" subtotal="average" baseField="1" baseItem="0" numFmtId="177"/>
    <dataField name="합계 : 판매액" fld="4" baseField="0" baseItem="0" numFmtId="177"/>
  </dataFields>
  <pivotTableStyleInfo name="PivotStyleLight15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F25"/>
  <sheetViews>
    <sheetView zoomScaleNormal="100" workbookViewId="0">
      <selection activeCell="I16" sqref="I16"/>
    </sheetView>
  </sheetViews>
  <sheetFormatPr defaultRowHeight="16.899999999999999"/>
  <cols>
    <col min="2" max="2" width="11" bestFit="1" customWidth="1"/>
    <col min="3" max="3" width="7.125" bestFit="1" customWidth="1"/>
    <col min="4" max="4" width="10.25" customWidth="1"/>
    <col min="5" max="6" width="7.5" customWidth="1"/>
  </cols>
  <sheetData>
    <row r="1" spans="1:6" ht="20.65">
      <c r="A1" s="35" t="s">
        <v>34</v>
      </c>
      <c r="B1" s="36"/>
      <c r="C1" s="36"/>
      <c r="D1" s="36"/>
      <c r="E1" s="36"/>
      <c r="F1" s="36"/>
    </row>
    <row r="3" spans="1:6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>
      <c r="A4" t="s">
        <v>6</v>
      </c>
      <c r="B4" t="s">
        <v>7</v>
      </c>
      <c r="C4" t="s">
        <v>8</v>
      </c>
      <c r="D4">
        <v>38500000</v>
      </c>
      <c r="E4">
        <v>23</v>
      </c>
      <c r="F4">
        <v>120000</v>
      </c>
    </row>
    <row r="5" spans="1:6">
      <c r="A5" t="s">
        <v>9</v>
      </c>
      <c r="B5" t="s">
        <v>10</v>
      </c>
      <c r="C5" t="s">
        <v>8</v>
      </c>
      <c r="D5">
        <v>37500000</v>
      </c>
      <c r="E5">
        <v>17</v>
      </c>
      <c r="F5">
        <v>45200</v>
      </c>
    </row>
    <row r="6" spans="1:6">
      <c r="A6" t="s">
        <v>11</v>
      </c>
      <c r="B6" t="s">
        <v>12</v>
      </c>
      <c r="C6" t="s">
        <v>8</v>
      </c>
      <c r="D6">
        <v>37500000</v>
      </c>
      <c r="E6">
        <v>22</v>
      </c>
      <c r="F6">
        <v>41000</v>
      </c>
    </row>
    <row r="7" spans="1:6">
      <c r="A7" t="s">
        <v>13</v>
      </c>
      <c r="B7" t="s">
        <v>12</v>
      </c>
      <c r="C7" t="s">
        <v>8</v>
      </c>
      <c r="D7">
        <v>35000000</v>
      </c>
      <c r="E7">
        <v>23</v>
      </c>
      <c r="F7">
        <v>64600</v>
      </c>
    </row>
    <row r="8" spans="1:6">
      <c r="A8" t="s">
        <v>14</v>
      </c>
      <c r="B8" t="s">
        <v>15</v>
      </c>
      <c r="C8" t="s">
        <v>8</v>
      </c>
      <c r="D8">
        <v>28500000</v>
      </c>
      <c r="E8">
        <v>17</v>
      </c>
      <c r="F8">
        <v>32100</v>
      </c>
    </row>
    <row r="9" spans="1:6">
      <c r="A9" t="s">
        <v>16</v>
      </c>
      <c r="B9" t="s">
        <v>15</v>
      </c>
      <c r="C9" t="s">
        <v>8</v>
      </c>
      <c r="D9">
        <v>27000000</v>
      </c>
      <c r="E9">
        <v>16</v>
      </c>
      <c r="F9">
        <v>37100</v>
      </c>
    </row>
    <row r="10" spans="1:6">
      <c r="A10" t="s">
        <v>17</v>
      </c>
      <c r="B10" t="s">
        <v>18</v>
      </c>
      <c r="C10" t="s">
        <v>19</v>
      </c>
      <c r="D10">
        <v>35500000</v>
      </c>
      <c r="E10">
        <v>23</v>
      </c>
      <c r="F10">
        <v>51500</v>
      </c>
    </row>
    <row r="11" spans="1:6">
      <c r="A11" t="s">
        <v>20</v>
      </c>
      <c r="B11" t="s">
        <v>21</v>
      </c>
      <c r="C11" t="s">
        <v>19</v>
      </c>
      <c r="D11">
        <v>34500000</v>
      </c>
      <c r="E11">
        <v>22</v>
      </c>
      <c r="F11">
        <v>92600</v>
      </c>
    </row>
    <row r="12" spans="1:6">
      <c r="A12" t="s">
        <v>22</v>
      </c>
      <c r="B12" t="s">
        <v>23</v>
      </c>
      <c r="C12" t="s">
        <v>19</v>
      </c>
      <c r="D12">
        <v>30000000</v>
      </c>
      <c r="E12">
        <v>17</v>
      </c>
      <c r="F12">
        <v>46400</v>
      </c>
    </row>
    <row r="13" spans="1:6">
      <c r="A13" t="s">
        <v>24</v>
      </c>
      <c r="B13" t="s">
        <v>25</v>
      </c>
      <c r="C13" t="s">
        <v>19</v>
      </c>
      <c r="D13">
        <v>29250000</v>
      </c>
      <c r="E13">
        <v>18</v>
      </c>
      <c r="F13">
        <v>18800</v>
      </c>
    </row>
    <row r="14" spans="1:6">
      <c r="A14" t="s">
        <v>26</v>
      </c>
      <c r="B14" t="s">
        <v>27</v>
      </c>
      <c r="C14" t="s">
        <v>19</v>
      </c>
      <c r="D14">
        <v>28500000</v>
      </c>
      <c r="E14">
        <v>19</v>
      </c>
      <c r="F14">
        <v>33800</v>
      </c>
    </row>
    <row r="15" spans="1:6">
      <c r="A15" t="s">
        <v>28</v>
      </c>
      <c r="B15" t="s">
        <v>29</v>
      </c>
      <c r="C15" t="s">
        <v>19</v>
      </c>
      <c r="D15">
        <v>27000000</v>
      </c>
      <c r="E15">
        <v>18</v>
      </c>
      <c r="F15">
        <v>38700</v>
      </c>
    </row>
    <row r="16" spans="1:6">
      <c r="A16" t="s">
        <v>30</v>
      </c>
      <c r="B16" t="s">
        <v>31</v>
      </c>
      <c r="C16" t="s">
        <v>19</v>
      </c>
      <c r="D16">
        <v>26000000</v>
      </c>
      <c r="E16">
        <v>21</v>
      </c>
      <c r="F16">
        <v>2600</v>
      </c>
    </row>
    <row r="17" spans="1:6">
      <c r="A17" t="s">
        <v>32</v>
      </c>
      <c r="B17" t="s">
        <v>33</v>
      </c>
      <c r="C17" t="s">
        <v>19</v>
      </c>
      <c r="D17">
        <v>25000000</v>
      </c>
      <c r="E17">
        <v>20</v>
      </c>
      <c r="F17">
        <v>67700</v>
      </c>
    </row>
    <row r="19" spans="1:6">
      <c r="A19" t="s">
        <v>122</v>
      </c>
    </row>
    <row r="20" spans="1:6">
      <c r="A20" t="b">
        <f>AND( RIGHT($B4,3)="연구원", $D4 &gt;= LARGE($D$4:$D$17,3) )</f>
        <v>1</v>
      </c>
    </row>
    <row r="22" spans="1:6">
      <c r="A22" s="1" t="s">
        <v>0</v>
      </c>
      <c r="B22" s="1" t="s">
        <v>1</v>
      </c>
      <c r="C22" s="1" t="s">
        <v>2</v>
      </c>
      <c r="D22" s="1" t="s">
        <v>3</v>
      </c>
      <c r="E22" s="1" t="s">
        <v>4</v>
      </c>
      <c r="F22" s="1" t="s">
        <v>5</v>
      </c>
    </row>
    <row r="23" spans="1:6">
      <c r="A23" t="s">
        <v>6</v>
      </c>
      <c r="B23" t="s">
        <v>7</v>
      </c>
      <c r="C23" t="s">
        <v>8</v>
      </c>
      <c r="D23">
        <v>38500000</v>
      </c>
      <c r="E23">
        <v>23</v>
      </c>
      <c r="F23">
        <v>120000</v>
      </c>
    </row>
    <row r="24" spans="1:6">
      <c r="A24" t="s">
        <v>9</v>
      </c>
      <c r="B24" t="s">
        <v>10</v>
      </c>
      <c r="C24" t="s">
        <v>8</v>
      </c>
      <c r="D24">
        <v>37500000</v>
      </c>
      <c r="E24">
        <v>17</v>
      </c>
      <c r="F24">
        <v>45200</v>
      </c>
    </row>
    <row r="25" spans="1:6">
      <c r="A25" t="s">
        <v>11</v>
      </c>
      <c r="B25" t="s">
        <v>12</v>
      </c>
      <c r="C25" t="s">
        <v>8</v>
      </c>
      <c r="D25">
        <v>37500000</v>
      </c>
      <c r="E25">
        <v>22</v>
      </c>
      <c r="F25">
        <v>41000</v>
      </c>
    </row>
  </sheetData>
  <mergeCells count="1">
    <mergeCell ref="A1:F1"/>
  </mergeCells>
  <phoneticPr fontId="1" type="noConversion"/>
  <conditionalFormatting sqref="A4:F17">
    <cfRule type="expression" dxfId="0" priority="1">
      <formula>AND($C4="일반직", LEFT($B4,2)="과장")</formula>
    </cfRule>
  </conditionalFormatting>
  <printOptions horizontalCentered="1" verticalCentered="1" headings="1" gridLine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&amp;L&amp;A 시트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3"/>
  <dimension ref="A1:G23"/>
  <sheetViews>
    <sheetView workbookViewId="0">
      <selection activeCell="E20" sqref="E20"/>
    </sheetView>
  </sheetViews>
  <sheetFormatPr defaultRowHeight="16.899999999999999"/>
  <cols>
    <col min="1" max="2" width="11" bestFit="1" customWidth="1"/>
    <col min="3" max="3" width="12.625" customWidth="1"/>
    <col min="4" max="4" width="11" customWidth="1"/>
    <col min="6" max="6" width="14.125" customWidth="1"/>
    <col min="7" max="7" width="11.5" customWidth="1"/>
  </cols>
  <sheetData>
    <row r="1" spans="1:7">
      <c r="A1" t="s">
        <v>35</v>
      </c>
    </row>
    <row r="2" spans="1:7">
      <c r="A2" s="2" t="s">
        <v>36</v>
      </c>
      <c r="B2" s="2" t="s">
        <v>37</v>
      </c>
      <c r="C2" s="2" t="s">
        <v>38</v>
      </c>
      <c r="D2" s="2" t="s">
        <v>39</v>
      </c>
      <c r="E2" s="2" t="s">
        <v>40</v>
      </c>
      <c r="F2" s="3" t="s">
        <v>41</v>
      </c>
      <c r="G2" s="3" t="s">
        <v>42</v>
      </c>
    </row>
    <row r="3" spans="1:7">
      <c r="A3" s="2" t="s">
        <v>43</v>
      </c>
      <c r="B3" s="2" t="s">
        <v>44</v>
      </c>
      <c r="C3" s="2" t="s">
        <v>45</v>
      </c>
      <c r="D3" s="4">
        <v>5000</v>
      </c>
      <c r="E3" s="4">
        <v>28000</v>
      </c>
      <c r="F3" s="5" cm="1">
        <f t="array" ref="F3">성과급(E3)</f>
        <v>7000</v>
      </c>
      <c r="G3" s="6">
        <f>($D3+$F3)*(1-HLOOKUP($D3+$F3,$B$14:$E$15,2,TRUE))</f>
        <v>10200</v>
      </c>
    </row>
    <row r="4" spans="1:7">
      <c r="A4" s="2" t="s">
        <v>46</v>
      </c>
      <c r="B4" s="2" t="s">
        <v>44</v>
      </c>
      <c r="C4" s="2" t="s">
        <v>47</v>
      </c>
      <c r="D4" s="4">
        <v>4000</v>
      </c>
      <c r="E4" s="4">
        <v>16000</v>
      </c>
      <c r="F4" s="5" cm="1">
        <f t="array" ref="F4">성과급(E4)</f>
        <v>3200</v>
      </c>
      <c r="G4" s="6">
        <f t="shared" ref="G4:G11" si="0">($D4+$F4)*(1-HLOOKUP($D4+$F4,$B$14:$E$15,2,TRUE))</f>
        <v>6480</v>
      </c>
    </row>
    <row r="5" spans="1:7">
      <c r="A5" s="2" t="s">
        <v>48</v>
      </c>
      <c r="B5" s="2" t="s">
        <v>49</v>
      </c>
      <c r="C5" s="2" t="s">
        <v>47</v>
      </c>
      <c r="D5" s="4">
        <v>1000</v>
      </c>
      <c r="E5" s="4">
        <v>22000</v>
      </c>
      <c r="F5" s="5" cm="1">
        <f t="array" ref="F5">성과급(E5)</f>
        <v>5500</v>
      </c>
      <c r="G5" s="6">
        <f t="shared" si="0"/>
        <v>5850</v>
      </c>
    </row>
    <row r="6" spans="1:7">
      <c r="A6" s="2" t="s">
        <v>50</v>
      </c>
      <c r="B6" s="2" t="s">
        <v>44</v>
      </c>
      <c r="C6" s="2" t="s">
        <v>47</v>
      </c>
      <c r="D6" s="4">
        <v>4000</v>
      </c>
      <c r="E6" s="4">
        <v>5000</v>
      </c>
      <c r="F6" s="5" cm="1">
        <f t="array" ref="F6">성과급(E6)</f>
        <v>750</v>
      </c>
      <c r="G6" s="6">
        <f t="shared" si="0"/>
        <v>4512.5</v>
      </c>
    </row>
    <row r="7" spans="1:7">
      <c r="A7" s="2" t="s">
        <v>51</v>
      </c>
      <c r="B7" s="2" t="s">
        <v>52</v>
      </c>
      <c r="C7" s="2" t="s">
        <v>47</v>
      </c>
      <c r="D7" s="4">
        <v>4000</v>
      </c>
      <c r="E7" s="4">
        <v>3000</v>
      </c>
      <c r="F7" s="5" cm="1">
        <f t="array" ref="F7">성과급(E7)</f>
        <v>450</v>
      </c>
      <c r="G7" s="6">
        <f t="shared" si="0"/>
        <v>4227.5</v>
      </c>
    </row>
    <row r="8" spans="1:7">
      <c r="A8" s="2" t="s">
        <v>53</v>
      </c>
      <c r="B8" s="2" t="s">
        <v>52</v>
      </c>
      <c r="C8" s="2" t="s">
        <v>54</v>
      </c>
      <c r="D8" s="4">
        <v>3000</v>
      </c>
      <c r="E8" s="4">
        <v>7000</v>
      </c>
      <c r="F8" s="5" cm="1">
        <f t="array" ref="F8">성과급(E8)</f>
        <v>1050</v>
      </c>
      <c r="G8" s="6">
        <f t="shared" si="0"/>
        <v>3847.5</v>
      </c>
    </row>
    <row r="9" spans="1:7">
      <c r="A9" s="2" t="s">
        <v>55</v>
      </c>
      <c r="B9" s="2" t="s">
        <v>52</v>
      </c>
      <c r="C9" s="2" t="s">
        <v>54</v>
      </c>
      <c r="D9" s="4">
        <v>3000</v>
      </c>
      <c r="E9" s="4">
        <v>32000</v>
      </c>
      <c r="F9" s="5" cm="1">
        <f t="array" ref="F9">성과급(E9)</f>
        <v>8000</v>
      </c>
      <c r="G9" s="6">
        <f t="shared" si="0"/>
        <v>9350</v>
      </c>
    </row>
    <row r="10" spans="1:7">
      <c r="A10" s="2" t="s">
        <v>56</v>
      </c>
      <c r="B10" s="2" t="s">
        <v>49</v>
      </c>
      <c r="C10" s="2" t="s">
        <v>57</v>
      </c>
      <c r="D10" s="4">
        <v>1000</v>
      </c>
      <c r="E10" s="4">
        <v>6000</v>
      </c>
      <c r="F10" s="5" cm="1">
        <f t="array" ref="F10">성과급(E10)</f>
        <v>900</v>
      </c>
      <c r="G10" s="6">
        <f t="shared" si="0"/>
        <v>1900</v>
      </c>
    </row>
    <row r="11" spans="1:7">
      <c r="A11" s="2" t="s">
        <v>58</v>
      </c>
      <c r="B11" s="2" t="s">
        <v>44</v>
      </c>
      <c r="C11" s="2" t="s">
        <v>57</v>
      </c>
      <c r="D11" s="4">
        <v>1000</v>
      </c>
      <c r="E11" s="4">
        <v>15000</v>
      </c>
      <c r="F11" s="5" cm="1">
        <f t="array" ref="F11">성과급(E11)</f>
        <v>3000</v>
      </c>
      <c r="G11" s="6">
        <f t="shared" si="0"/>
        <v>3800</v>
      </c>
    </row>
    <row r="13" spans="1:7">
      <c r="A13" t="s">
        <v>59</v>
      </c>
      <c r="B13" t="s">
        <v>60</v>
      </c>
    </row>
    <row r="14" spans="1:7">
      <c r="A14" s="7" t="s">
        <v>61</v>
      </c>
      <c r="B14" s="8">
        <v>1</v>
      </c>
      <c r="C14" s="4">
        <v>3000</v>
      </c>
      <c r="D14" s="4">
        <v>6000</v>
      </c>
      <c r="E14" s="4">
        <v>9000</v>
      </c>
    </row>
    <row r="15" spans="1:7">
      <c r="A15" s="7" t="s">
        <v>62</v>
      </c>
      <c r="B15" s="9">
        <v>0</v>
      </c>
      <c r="C15" s="9">
        <v>0.05</v>
      </c>
      <c r="D15" s="9">
        <v>0.1</v>
      </c>
      <c r="E15" s="9">
        <v>0.15</v>
      </c>
    </row>
    <row r="17" spans="1:6">
      <c r="A17" t="s">
        <v>63</v>
      </c>
    </row>
    <row r="18" spans="1:6">
      <c r="A18" s="2" t="s">
        <v>38</v>
      </c>
      <c r="B18" s="3" t="s">
        <v>64</v>
      </c>
      <c r="C18" s="3" t="s">
        <v>65</v>
      </c>
      <c r="E18" s="10" t="s">
        <v>66</v>
      </c>
    </row>
    <row r="19" spans="1:6">
      <c r="A19" s="2">
        <v>2</v>
      </c>
      <c r="B19" s="11">
        <f t="array" ref="B19">MEDIAN(IF($C$3:$C$11=$A19&amp;"급",$E$3:$E$11))</f>
        <v>28000</v>
      </c>
      <c r="C19" s="11">
        <f t="array" ref="C19">SUM(($E$3:$E$11&gt;=10000)*($C$3:$C$11=$A19&amp;"급")*$F$3:$F$11)</f>
        <v>7000</v>
      </c>
      <c r="E19" s="8">
        <f>DCOUNTA($A$2:$G$11,,$E$21:$F$22)</f>
        <v>3</v>
      </c>
    </row>
    <row r="20" spans="1:6">
      <c r="A20" s="2">
        <v>3</v>
      </c>
      <c r="B20" s="11">
        <f t="array" ref="B20">MEDIAN(IF($C$3:$C$11=$A20&amp;"급",$E$3:$E$11))</f>
        <v>10500</v>
      </c>
      <c r="C20" s="11">
        <f t="array" ref="C20">SUM(($E$3:$E$11&gt;=10000)*($C$3:$C$11=$A20&amp;"급")*$F$3:$F$11)</f>
        <v>8700</v>
      </c>
    </row>
    <row r="21" spans="1:6">
      <c r="A21" s="2">
        <v>4</v>
      </c>
      <c r="B21" s="11">
        <f t="array" ref="B21">MEDIAN(IF($C$3:$C$11=$A21&amp;"급",$E$3:$E$11))</f>
        <v>19500</v>
      </c>
      <c r="C21" s="11">
        <f t="array" ref="C21">SUM(($E$3:$E$11&gt;=10000)*($C$3:$C$11=$A21&amp;"급")*$F$3:$F$11)</f>
        <v>8000</v>
      </c>
      <c r="E21" s="12" t="s">
        <v>123</v>
      </c>
      <c r="F21" s="12" t="s">
        <v>124</v>
      </c>
    </row>
    <row r="22" spans="1:6">
      <c r="A22" s="2">
        <v>5</v>
      </c>
      <c r="B22" s="11">
        <f t="array" ref="B22">MEDIAN(IF($C$3:$C$11=$A22&amp;"급",$E$3:$E$11))</f>
        <v>10500</v>
      </c>
      <c r="C22" s="11">
        <f t="array" ref="C22">SUM(($E$3:$E$11&gt;=10000)*($C$3:$C$11=$A22&amp;"급")*$F$3:$F$11)</f>
        <v>3000</v>
      </c>
      <c r="E22" s="12" t="s">
        <v>125</v>
      </c>
      <c r="F22" s="12" t="s">
        <v>126</v>
      </c>
    </row>
    <row r="23" spans="1:6">
      <c r="E23" s="10"/>
      <c r="F23" s="10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4"/>
  <dimension ref="A3:F16"/>
  <sheetViews>
    <sheetView workbookViewId="0">
      <selection activeCell="F16" sqref="F16"/>
    </sheetView>
  </sheetViews>
  <sheetFormatPr defaultRowHeight="16.899999999999999"/>
  <cols>
    <col min="1" max="2" width="8.625" bestFit="1" customWidth="1"/>
    <col min="3" max="3" width="6.5625" bestFit="1" customWidth="1"/>
    <col min="4" max="4" width="10.125" bestFit="1" customWidth="1"/>
    <col min="5" max="5" width="12.0625" bestFit="1" customWidth="1"/>
    <col min="6" max="6" width="12.4375" bestFit="1" customWidth="1"/>
    <col min="7" max="8" width="6.8125" bestFit="1" customWidth="1"/>
    <col min="9" max="9" width="6.5625" bestFit="1" customWidth="1"/>
  </cols>
  <sheetData>
    <row r="3" spans="1:6">
      <c r="A3" s="31" t="s">
        <v>132</v>
      </c>
      <c r="B3" s="31" t="s">
        <v>127</v>
      </c>
      <c r="C3" t="s">
        <v>138</v>
      </c>
      <c r="D3" t="s">
        <v>136</v>
      </c>
      <c r="E3" t="s">
        <v>137</v>
      </c>
      <c r="F3" t="s">
        <v>139</v>
      </c>
    </row>
    <row r="4" spans="1:6">
      <c r="A4" t="s">
        <v>133</v>
      </c>
      <c r="C4" s="30">
        <v>21</v>
      </c>
      <c r="D4" s="32">
        <v>2500</v>
      </c>
      <c r="E4" s="32">
        <v>26.5</v>
      </c>
      <c r="F4" s="32">
        <v>25042500</v>
      </c>
    </row>
    <row r="5" spans="1:6">
      <c r="B5" t="s">
        <v>128</v>
      </c>
      <c r="C5" s="30">
        <v>9</v>
      </c>
      <c r="D5" s="32">
        <v>2944.4444444444443</v>
      </c>
      <c r="E5" s="32">
        <v>29.125</v>
      </c>
      <c r="F5" s="32">
        <v>6174500</v>
      </c>
    </row>
    <row r="6" spans="1:6">
      <c r="B6" t="s">
        <v>129</v>
      </c>
      <c r="C6" s="30">
        <v>8</v>
      </c>
      <c r="D6" s="32">
        <v>2437.5</v>
      </c>
      <c r="E6" s="32">
        <v>22.833333333333332</v>
      </c>
      <c r="F6" s="32">
        <v>2671500</v>
      </c>
    </row>
    <row r="7" spans="1:6">
      <c r="B7" t="s">
        <v>130</v>
      </c>
      <c r="C7" s="30">
        <v>4</v>
      </c>
      <c r="D7" s="32">
        <v>1625</v>
      </c>
      <c r="E7" s="32">
        <v>26.75</v>
      </c>
      <c r="F7" s="32">
        <v>695500</v>
      </c>
    </row>
    <row r="8" spans="1:6">
      <c r="A8" t="s">
        <v>134</v>
      </c>
      <c r="C8" s="30">
        <v>20</v>
      </c>
      <c r="D8" s="32">
        <v>2325</v>
      </c>
      <c r="E8" s="32">
        <v>30.684210526315791</v>
      </c>
      <c r="F8" s="32">
        <v>27109500</v>
      </c>
    </row>
    <row r="9" spans="1:6">
      <c r="B9" t="s">
        <v>128</v>
      </c>
      <c r="C9" s="30">
        <v>6</v>
      </c>
      <c r="D9" s="32">
        <v>2833.3333333333335</v>
      </c>
      <c r="E9" s="32">
        <v>29.6</v>
      </c>
      <c r="F9" s="32">
        <v>2516000</v>
      </c>
    </row>
    <row r="10" spans="1:6">
      <c r="B10" t="s">
        <v>129</v>
      </c>
      <c r="C10" s="30">
        <v>8</v>
      </c>
      <c r="D10" s="32">
        <v>2437.5</v>
      </c>
      <c r="E10" s="32">
        <v>27.125</v>
      </c>
      <c r="F10" s="32">
        <v>4231500</v>
      </c>
    </row>
    <row r="11" spans="1:6">
      <c r="B11" t="s">
        <v>130</v>
      </c>
      <c r="C11" s="30">
        <v>6</v>
      </c>
      <c r="D11" s="32">
        <v>1666.6666666666667</v>
      </c>
      <c r="E11" s="32">
        <v>36.333333333333336</v>
      </c>
      <c r="F11" s="32">
        <v>2180000</v>
      </c>
    </row>
    <row r="12" spans="1:6">
      <c r="A12" t="s">
        <v>135</v>
      </c>
      <c r="C12" s="30">
        <v>19</v>
      </c>
      <c r="D12" s="32">
        <v>2526.3157894736842</v>
      </c>
      <c r="E12" s="32">
        <v>27.117647058823529</v>
      </c>
      <c r="F12" s="32">
        <v>22128000</v>
      </c>
    </row>
    <row r="13" spans="1:6">
      <c r="B13" t="s">
        <v>128</v>
      </c>
      <c r="C13" s="30">
        <v>7</v>
      </c>
      <c r="D13" s="32">
        <v>3000</v>
      </c>
      <c r="E13" s="32">
        <v>18.166666666666668</v>
      </c>
      <c r="F13" s="32">
        <v>2289000</v>
      </c>
    </row>
    <row r="14" spans="1:6">
      <c r="B14" t="s">
        <v>129</v>
      </c>
      <c r="C14" s="30">
        <v>9</v>
      </c>
      <c r="D14" s="32">
        <v>2555.5555555555557</v>
      </c>
      <c r="E14" s="32">
        <v>34.555555555555557</v>
      </c>
      <c r="F14" s="32">
        <v>7153000</v>
      </c>
    </row>
    <row r="15" spans="1:6">
      <c r="B15" t="s">
        <v>130</v>
      </c>
      <c r="C15" s="30">
        <v>3</v>
      </c>
      <c r="D15" s="32">
        <v>1333.3333333333333</v>
      </c>
      <c r="E15" s="32">
        <v>20.5</v>
      </c>
      <c r="F15" s="32">
        <v>164000</v>
      </c>
    </row>
    <row r="16" spans="1:6">
      <c r="A16" t="s">
        <v>131</v>
      </c>
      <c r="C16" s="30">
        <v>60</v>
      </c>
      <c r="D16" s="32">
        <v>2450</v>
      </c>
      <c r="E16" s="32">
        <v>28.166666666666668</v>
      </c>
      <c r="F16" s="32">
        <v>223587000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759C8-2F8D-4977-9A39-DDB3715379DB}">
  <sheetPr codeName="Sheet8"/>
  <dimension ref="A2:H29"/>
  <sheetViews>
    <sheetView topLeftCell="A7" workbookViewId="0">
      <selection activeCell="H11" sqref="H11"/>
    </sheetView>
  </sheetViews>
  <sheetFormatPr defaultRowHeight="16.899999999999999" outlineLevelRow="3"/>
  <cols>
    <col min="1" max="1" width="9.25" customWidth="1"/>
    <col min="2" max="2" width="7.625" customWidth="1"/>
    <col min="3" max="3" width="12.75" customWidth="1"/>
    <col min="4" max="5" width="10.125" customWidth="1"/>
    <col min="6" max="6" width="9.375" customWidth="1"/>
    <col min="7" max="7" width="10.375" customWidth="1"/>
    <col min="8" max="8" width="13" bestFit="1" customWidth="1"/>
  </cols>
  <sheetData>
    <row r="2" spans="1:8">
      <c r="A2" t="s">
        <v>97</v>
      </c>
    </row>
    <row r="3" spans="1:8">
      <c r="A3" t="s">
        <v>67</v>
      </c>
      <c r="B3" t="s">
        <v>68</v>
      </c>
      <c r="C3" t="s">
        <v>69</v>
      </c>
      <c r="D3" t="s">
        <v>70</v>
      </c>
      <c r="E3" t="s">
        <v>71</v>
      </c>
      <c r="F3" t="s">
        <v>72</v>
      </c>
      <c r="G3" t="s">
        <v>73</v>
      </c>
      <c r="H3" t="s">
        <v>140</v>
      </c>
    </row>
    <row r="4" spans="1:8" outlineLevel="3">
      <c r="A4" t="s">
        <v>91</v>
      </c>
      <c r="B4" t="s">
        <v>78</v>
      </c>
      <c r="C4" t="s">
        <v>79</v>
      </c>
      <c r="D4" s="29">
        <v>120000</v>
      </c>
      <c r="E4" s="29">
        <v>102000</v>
      </c>
      <c r="F4" s="29">
        <v>18000</v>
      </c>
      <c r="G4" s="29">
        <v>4200</v>
      </c>
      <c r="H4" t="s">
        <v>141</v>
      </c>
    </row>
    <row r="5" spans="1:8" outlineLevel="3">
      <c r="A5" t="s">
        <v>77</v>
      </c>
      <c r="B5" t="s">
        <v>78</v>
      </c>
      <c r="C5" t="s">
        <v>79</v>
      </c>
      <c r="D5" s="29">
        <v>110000</v>
      </c>
      <c r="E5" s="29">
        <v>74800</v>
      </c>
      <c r="F5" s="29">
        <v>35200</v>
      </c>
      <c r="G5" s="29">
        <v>1980</v>
      </c>
      <c r="H5" t="s">
        <v>141</v>
      </c>
    </row>
    <row r="6" spans="1:8" outlineLevel="3">
      <c r="A6" t="s">
        <v>92</v>
      </c>
      <c r="B6" t="s">
        <v>78</v>
      </c>
      <c r="C6" t="s">
        <v>79</v>
      </c>
      <c r="D6" s="29">
        <v>89000</v>
      </c>
      <c r="E6" s="29">
        <v>66750</v>
      </c>
      <c r="F6" s="29">
        <v>22250</v>
      </c>
      <c r="G6" s="29">
        <v>1335</v>
      </c>
      <c r="H6" t="s">
        <v>141</v>
      </c>
    </row>
    <row r="7" spans="1:8" outlineLevel="2">
      <c r="C7" s="33" t="s">
        <v>147</v>
      </c>
      <c r="D7" s="29">
        <f>SUBTOTAL(1,D4:D6)</f>
        <v>106333.33333333333</v>
      </c>
      <c r="E7" s="29">
        <f>SUBTOTAL(1,E4:E6)</f>
        <v>81183.333333333328</v>
      </c>
      <c r="F7" s="29">
        <f>SUBTOTAL(1,F4:F6)</f>
        <v>25150</v>
      </c>
      <c r="G7" s="29"/>
    </row>
    <row r="8" spans="1:8" outlineLevel="1">
      <c r="C8" s="33" t="s">
        <v>143</v>
      </c>
      <c r="D8" s="29">
        <f>SUBTOTAL(9,D4:D6)</f>
        <v>319000</v>
      </c>
      <c r="E8" s="29">
        <f>SUBTOTAL(9,E4:E6)</f>
        <v>243550</v>
      </c>
      <c r="F8" s="29">
        <f>SUBTOTAL(9,F4:F6)</f>
        <v>75450</v>
      </c>
      <c r="G8" s="29"/>
    </row>
    <row r="9" spans="1:8" outlineLevel="3">
      <c r="A9" t="s">
        <v>74</v>
      </c>
      <c r="B9" t="s">
        <v>75</v>
      </c>
      <c r="C9" t="s">
        <v>76</v>
      </c>
      <c r="D9" s="29">
        <v>94000</v>
      </c>
      <c r="E9" s="29">
        <v>58280</v>
      </c>
      <c r="F9" s="29">
        <v>35720</v>
      </c>
      <c r="G9" s="29">
        <v>1128</v>
      </c>
      <c r="H9" t="s">
        <v>141</v>
      </c>
    </row>
    <row r="10" spans="1:8" outlineLevel="3">
      <c r="A10" t="s">
        <v>94</v>
      </c>
      <c r="B10" t="s">
        <v>75</v>
      </c>
      <c r="C10" t="s">
        <v>76</v>
      </c>
      <c r="D10" s="29">
        <v>75600</v>
      </c>
      <c r="E10" s="29">
        <v>45360</v>
      </c>
      <c r="F10" s="29">
        <v>30240</v>
      </c>
      <c r="G10">
        <v>0</v>
      </c>
      <c r="H10" t="s">
        <v>142</v>
      </c>
    </row>
    <row r="11" spans="1:8" outlineLevel="3">
      <c r="A11" t="s">
        <v>88</v>
      </c>
      <c r="B11" t="s">
        <v>75</v>
      </c>
      <c r="C11" t="s">
        <v>76</v>
      </c>
      <c r="D11" s="29">
        <v>64000</v>
      </c>
      <c r="E11" s="29">
        <v>42240</v>
      </c>
      <c r="F11" s="29">
        <v>21760</v>
      </c>
      <c r="G11">
        <v>384</v>
      </c>
      <c r="H11" t="s">
        <v>141</v>
      </c>
    </row>
    <row r="12" spans="1:8" outlineLevel="3">
      <c r="A12" t="s">
        <v>93</v>
      </c>
      <c r="B12" t="s">
        <v>75</v>
      </c>
      <c r="C12" t="s">
        <v>76</v>
      </c>
      <c r="D12" s="29">
        <v>60000</v>
      </c>
      <c r="E12" s="29">
        <v>58200</v>
      </c>
      <c r="F12" s="29">
        <v>1800</v>
      </c>
      <c r="G12" s="29">
        <v>2220</v>
      </c>
      <c r="H12" t="s">
        <v>141</v>
      </c>
    </row>
    <row r="13" spans="1:8" outlineLevel="3">
      <c r="A13" t="s">
        <v>80</v>
      </c>
      <c r="B13" t="s">
        <v>75</v>
      </c>
      <c r="C13" t="s">
        <v>76</v>
      </c>
      <c r="D13" s="29">
        <v>50000</v>
      </c>
      <c r="E13" s="29">
        <v>37500</v>
      </c>
      <c r="F13" s="29">
        <v>12500</v>
      </c>
      <c r="G13">
        <v>250</v>
      </c>
      <c r="H13" t="s">
        <v>141</v>
      </c>
    </row>
    <row r="14" spans="1:8" outlineLevel="2">
      <c r="C14" s="33" t="s">
        <v>148</v>
      </c>
      <c r="D14" s="29">
        <f>SUBTOTAL(1,D9:D13)</f>
        <v>68720</v>
      </c>
      <c r="E14" s="29">
        <f>SUBTOTAL(1,E9:E13)</f>
        <v>48316</v>
      </c>
      <c r="F14" s="29">
        <f>SUBTOTAL(1,F9:F13)</f>
        <v>20404</v>
      </c>
    </row>
    <row r="15" spans="1:8" outlineLevel="1">
      <c r="C15" s="33" t="s">
        <v>144</v>
      </c>
      <c r="D15" s="29">
        <f>SUBTOTAL(9,D9:D13)</f>
        <v>343600</v>
      </c>
      <c r="E15" s="29">
        <f>SUBTOTAL(9,E9:E13)</f>
        <v>241580</v>
      </c>
      <c r="F15" s="29">
        <f>SUBTOTAL(9,F9:F13)</f>
        <v>102020</v>
      </c>
    </row>
    <row r="16" spans="1:8" outlineLevel="3">
      <c r="A16" t="s">
        <v>89</v>
      </c>
      <c r="B16" t="s">
        <v>49</v>
      </c>
      <c r="C16" t="s">
        <v>87</v>
      </c>
      <c r="D16" s="29">
        <v>84000</v>
      </c>
      <c r="E16" s="29">
        <v>79800</v>
      </c>
      <c r="F16" s="29">
        <v>4200</v>
      </c>
      <c r="G16" s="29">
        <v>2940</v>
      </c>
      <c r="H16" t="s">
        <v>141</v>
      </c>
    </row>
    <row r="17" spans="1:8" outlineLevel="3">
      <c r="A17" t="s">
        <v>86</v>
      </c>
      <c r="B17" t="s">
        <v>49</v>
      </c>
      <c r="C17" t="s">
        <v>87</v>
      </c>
      <c r="D17" s="29">
        <v>79800</v>
      </c>
      <c r="E17" s="29">
        <v>57456</v>
      </c>
      <c r="F17" s="29">
        <v>22344</v>
      </c>
      <c r="G17">
        <v>958</v>
      </c>
      <c r="H17" t="s">
        <v>141</v>
      </c>
    </row>
    <row r="18" spans="1:8" outlineLevel="2">
      <c r="C18" s="33" t="s">
        <v>149</v>
      </c>
      <c r="D18" s="29">
        <f>SUBTOTAL(1,D16:D17)</f>
        <v>81900</v>
      </c>
      <c r="E18" s="29">
        <f>SUBTOTAL(1,E16:E17)</f>
        <v>68628</v>
      </c>
      <c r="F18" s="29">
        <f>SUBTOTAL(1,F16:F17)</f>
        <v>13272</v>
      </c>
    </row>
    <row r="19" spans="1:8" outlineLevel="1">
      <c r="C19" s="33" t="s">
        <v>145</v>
      </c>
      <c r="D19" s="29">
        <f>SUBTOTAL(9,D16:D17)</f>
        <v>163800</v>
      </c>
      <c r="E19" s="29">
        <f>SUBTOTAL(9,E16:E17)</f>
        <v>137256</v>
      </c>
      <c r="F19" s="29">
        <f>SUBTOTAL(9,F16:F17)</f>
        <v>26544</v>
      </c>
    </row>
    <row r="20" spans="1:8" outlineLevel="3">
      <c r="A20" t="s">
        <v>95</v>
      </c>
      <c r="B20" t="s">
        <v>82</v>
      </c>
      <c r="C20" t="s">
        <v>83</v>
      </c>
      <c r="D20" s="29">
        <v>39780</v>
      </c>
      <c r="E20" s="29">
        <v>31824</v>
      </c>
      <c r="F20" s="29">
        <v>7956</v>
      </c>
      <c r="G20">
        <v>398</v>
      </c>
      <c r="H20" t="s">
        <v>141</v>
      </c>
    </row>
    <row r="21" spans="1:8" outlineLevel="3">
      <c r="A21" t="s">
        <v>90</v>
      </c>
      <c r="B21" t="s">
        <v>82</v>
      </c>
      <c r="C21" t="s">
        <v>83</v>
      </c>
      <c r="D21" s="29">
        <v>33000</v>
      </c>
      <c r="E21" s="29">
        <v>32010</v>
      </c>
      <c r="F21">
        <v>990</v>
      </c>
      <c r="G21">
        <v>990</v>
      </c>
      <c r="H21" t="s">
        <v>141</v>
      </c>
    </row>
    <row r="22" spans="1:8" outlineLevel="3">
      <c r="A22" t="s">
        <v>84</v>
      </c>
      <c r="B22" t="s">
        <v>82</v>
      </c>
      <c r="C22" t="s">
        <v>83</v>
      </c>
      <c r="D22" s="29">
        <v>28000</v>
      </c>
      <c r="E22" s="29">
        <v>25760</v>
      </c>
      <c r="F22" s="29">
        <v>2240</v>
      </c>
      <c r="G22">
        <v>616</v>
      </c>
      <c r="H22" t="s">
        <v>141</v>
      </c>
    </row>
    <row r="23" spans="1:8" outlineLevel="3">
      <c r="A23" t="s">
        <v>81</v>
      </c>
      <c r="B23" t="s">
        <v>82</v>
      </c>
      <c r="C23" t="s">
        <v>83</v>
      </c>
      <c r="D23" s="29">
        <v>19800</v>
      </c>
      <c r="E23" s="29">
        <v>9504</v>
      </c>
      <c r="F23" s="29">
        <v>10296</v>
      </c>
      <c r="G23">
        <v>-634</v>
      </c>
      <c r="H23" t="s">
        <v>142</v>
      </c>
    </row>
    <row r="24" spans="1:8" outlineLevel="3">
      <c r="A24" t="s">
        <v>96</v>
      </c>
      <c r="B24" t="s">
        <v>82</v>
      </c>
      <c r="C24" t="s">
        <v>83</v>
      </c>
      <c r="D24" s="29">
        <v>19000</v>
      </c>
      <c r="E24" s="29">
        <v>13490</v>
      </c>
      <c r="F24" s="29">
        <v>5510</v>
      </c>
      <c r="G24">
        <v>-171</v>
      </c>
      <c r="H24" t="s">
        <v>141</v>
      </c>
    </row>
    <row r="25" spans="1:8" outlineLevel="3">
      <c r="A25" t="s">
        <v>85</v>
      </c>
      <c r="B25" t="s">
        <v>82</v>
      </c>
      <c r="C25" t="s">
        <v>83</v>
      </c>
      <c r="D25" s="29">
        <v>18000</v>
      </c>
      <c r="E25" s="29">
        <v>9900</v>
      </c>
      <c r="F25" s="29">
        <v>8100</v>
      </c>
      <c r="G25">
        <v>-450</v>
      </c>
      <c r="H25" t="s">
        <v>142</v>
      </c>
    </row>
    <row r="26" spans="1:8" outlineLevel="2">
      <c r="C26" s="33" t="s">
        <v>150</v>
      </c>
      <c r="D26" s="29">
        <f>SUBTOTAL(1,D20:D25)</f>
        <v>26263.333333333332</v>
      </c>
      <c r="E26" s="29">
        <f>SUBTOTAL(1,E20:E25)</f>
        <v>20414.666666666668</v>
      </c>
      <c r="F26" s="29">
        <f>SUBTOTAL(1,F20:F25)</f>
        <v>5848.666666666667</v>
      </c>
    </row>
    <row r="27" spans="1:8" outlineLevel="1">
      <c r="C27" s="33" t="s">
        <v>146</v>
      </c>
      <c r="D27" s="29">
        <f>SUBTOTAL(9,D20:D25)</f>
        <v>157580</v>
      </c>
      <c r="E27" s="29">
        <f>SUBTOTAL(9,E20:E25)</f>
        <v>122488</v>
      </c>
      <c r="F27" s="29">
        <f>SUBTOTAL(9,F20:F25)</f>
        <v>35092</v>
      </c>
    </row>
    <row r="28" spans="1:8">
      <c r="C28" s="33" t="s">
        <v>151</v>
      </c>
      <c r="D28" s="29">
        <f>SUBTOTAL(1,D4:D25)</f>
        <v>61498.75</v>
      </c>
      <c r="E28" s="29">
        <f>SUBTOTAL(1,E4:E25)</f>
        <v>46554.625</v>
      </c>
      <c r="F28" s="29">
        <f>SUBTOTAL(1,F4:F25)</f>
        <v>14944.125</v>
      </c>
    </row>
    <row r="29" spans="1:8">
      <c r="C29" s="33" t="s">
        <v>131</v>
      </c>
      <c r="D29" s="29">
        <f>SUBTOTAL(9,D4:D25)</f>
        <v>983980</v>
      </c>
      <c r="E29" s="29">
        <f>SUBTOTAL(9,E4:E25)</f>
        <v>744874</v>
      </c>
      <c r="F29" s="29">
        <f>SUBTOTAL(9,F4:F25)</f>
        <v>239106</v>
      </c>
    </row>
  </sheetData>
  <sortState xmlns:xlrd2="http://schemas.microsoft.com/office/spreadsheetml/2017/richdata2" ref="A4:H25">
    <sortCondition ref="C4:C25"/>
    <sortCondition descending="1" ref="D4:D25"/>
  </sortSt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6"/>
  <dimension ref="G1:J10"/>
  <sheetViews>
    <sheetView topLeftCell="B1" workbookViewId="0">
      <selection activeCell="H20" sqref="H20"/>
    </sheetView>
  </sheetViews>
  <sheetFormatPr defaultRowHeight="16.899999999999999"/>
  <cols>
    <col min="1" max="5" width="10.625" customWidth="1"/>
    <col min="6" max="6" width="2.75" customWidth="1"/>
    <col min="8" max="8" width="5.25" bestFit="1" customWidth="1"/>
    <col min="9" max="9" width="11.625" bestFit="1" customWidth="1"/>
    <col min="10" max="10" width="11" bestFit="1" customWidth="1"/>
  </cols>
  <sheetData>
    <row r="1" spans="7:10" ht="17.25" thickBot="1"/>
    <row r="2" spans="7:10" ht="17.25" thickBot="1">
      <c r="G2" s="16" t="s">
        <v>98</v>
      </c>
      <c r="H2" s="17" t="s">
        <v>99</v>
      </c>
      <c r="I2" s="17" t="s">
        <v>100</v>
      </c>
      <c r="J2" s="18" t="s">
        <v>101</v>
      </c>
    </row>
    <row r="3" spans="7:10" ht="17.25" thickTop="1">
      <c r="G3" s="19" t="s">
        <v>102</v>
      </c>
      <c r="H3" s="20" t="s">
        <v>103</v>
      </c>
      <c r="I3" s="20">
        <v>100</v>
      </c>
      <c r="J3" s="21">
        <v>20</v>
      </c>
    </row>
    <row r="4" spans="7:10">
      <c r="G4" s="22" t="s">
        <v>104</v>
      </c>
      <c r="H4" s="2" t="s">
        <v>105</v>
      </c>
      <c r="I4" s="2">
        <v>150</v>
      </c>
      <c r="J4" s="23">
        <v>30</v>
      </c>
    </row>
    <row r="5" spans="7:10">
      <c r="G5" s="22" t="s">
        <v>106</v>
      </c>
      <c r="H5" s="2" t="s">
        <v>107</v>
      </c>
      <c r="I5" s="2">
        <v>230</v>
      </c>
      <c r="J5" s="23">
        <v>100</v>
      </c>
    </row>
    <row r="6" spans="7:10">
      <c r="G6" s="22" t="s">
        <v>108</v>
      </c>
      <c r="H6" s="2" t="s">
        <v>103</v>
      </c>
      <c r="I6" s="2">
        <v>270</v>
      </c>
      <c r="J6" s="23">
        <v>110</v>
      </c>
    </row>
    <row r="7" spans="7:10">
      <c r="G7" s="22" t="s">
        <v>109</v>
      </c>
      <c r="H7" s="2" t="s">
        <v>103</v>
      </c>
      <c r="I7" s="2">
        <v>270</v>
      </c>
      <c r="J7" s="23">
        <v>90</v>
      </c>
    </row>
    <row r="8" spans="7:10">
      <c r="G8" s="22" t="s">
        <v>110</v>
      </c>
      <c r="H8" s="2" t="s">
        <v>107</v>
      </c>
      <c r="I8" s="2">
        <v>280</v>
      </c>
      <c r="J8" s="23">
        <v>70</v>
      </c>
    </row>
    <row r="9" spans="7:10">
      <c r="G9" s="22" t="s">
        <v>111</v>
      </c>
      <c r="H9" s="2" t="s">
        <v>105</v>
      </c>
      <c r="I9" s="2">
        <v>200</v>
      </c>
      <c r="J9" s="23">
        <v>30</v>
      </c>
    </row>
    <row r="10" spans="7:10" ht="17.25" thickBot="1">
      <c r="G10" s="37" t="s">
        <v>112</v>
      </c>
      <c r="H10" s="38"/>
      <c r="I10" s="24">
        <f>AVERAGE(I3:I9)</f>
        <v>214.28571428571428</v>
      </c>
      <c r="J10" s="25">
        <f>AVERAGE(J3:J9)</f>
        <v>64.285714285714292</v>
      </c>
    </row>
  </sheetData>
  <mergeCells count="1">
    <mergeCell ref="G10:H10"/>
  </mergeCells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7"/>
  <dimension ref="A2:G23"/>
  <sheetViews>
    <sheetView tabSelected="1" workbookViewId="0">
      <selection activeCell="I24" sqref="I24"/>
    </sheetView>
  </sheetViews>
  <sheetFormatPr defaultRowHeight="16.899999999999999"/>
  <cols>
    <col min="1" max="1" width="8" bestFit="1" customWidth="1"/>
    <col min="2" max="2" width="6.375" bestFit="1" customWidth="1"/>
    <col min="3" max="3" width="9.625" customWidth="1"/>
    <col min="4" max="5" width="9.375" bestFit="1" customWidth="1"/>
    <col min="6" max="6" width="11.25" customWidth="1"/>
    <col min="7" max="7" width="13.875" customWidth="1"/>
  </cols>
  <sheetData>
    <row r="2" spans="1:7">
      <c r="A2" t="s">
        <v>97</v>
      </c>
      <c r="G2" t="s">
        <v>152</v>
      </c>
    </row>
    <row r="3" spans="1:7">
      <c r="A3" s="13" t="s">
        <v>67</v>
      </c>
      <c r="B3" s="13" t="s">
        <v>68</v>
      </c>
      <c r="C3" s="13" t="s">
        <v>69</v>
      </c>
      <c r="D3" s="13" t="s">
        <v>70</v>
      </c>
      <c r="E3" s="13" t="s">
        <v>71</v>
      </c>
      <c r="F3" s="13" t="s">
        <v>72</v>
      </c>
      <c r="G3" s="13" t="s">
        <v>73</v>
      </c>
    </row>
    <row r="4" spans="1:7">
      <c r="A4" s="14" t="s">
        <v>74</v>
      </c>
      <c r="B4" s="14" t="s">
        <v>75</v>
      </c>
      <c r="C4" s="14" t="s">
        <v>76</v>
      </c>
      <c r="D4" s="15">
        <v>94000</v>
      </c>
      <c r="E4" s="15">
        <v>58280</v>
      </c>
      <c r="F4" s="15">
        <v>35720</v>
      </c>
      <c r="G4" s="34">
        <v>1128</v>
      </c>
    </row>
    <row r="5" spans="1:7">
      <c r="A5" s="14" t="s">
        <v>77</v>
      </c>
      <c r="B5" s="14" t="s">
        <v>78</v>
      </c>
      <c r="C5" s="14" t="s">
        <v>79</v>
      </c>
      <c r="D5" s="15">
        <v>110000</v>
      </c>
      <c r="E5" s="15">
        <v>74800</v>
      </c>
      <c r="F5" s="15">
        <v>35200</v>
      </c>
      <c r="G5" s="34">
        <v>1980</v>
      </c>
    </row>
    <row r="6" spans="1:7">
      <c r="A6" s="14" t="s">
        <v>80</v>
      </c>
      <c r="B6" s="14" t="s">
        <v>75</v>
      </c>
      <c r="C6" s="14" t="s">
        <v>76</v>
      </c>
      <c r="D6" s="15">
        <v>50000</v>
      </c>
      <c r="E6" s="15">
        <v>37500</v>
      </c>
      <c r="F6" s="15">
        <v>12500</v>
      </c>
      <c r="G6" s="34">
        <v>250</v>
      </c>
    </row>
    <row r="7" spans="1:7">
      <c r="A7" s="14" t="s">
        <v>81</v>
      </c>
      <c r="B7" s="14" t="s">
        <v>82</v>
      </c>
      <c r="C7" s="14" t="s">
        <v>83</v>
      </c>
      <c r="D7" s="15">
        <v>19800</v>
      </c>
      <c r="E7" s="15">
        <v>9504</v>
      </c>
      <c r="F7" s="15">
        <v>10296</v>
      </c>
      <c r="G7" s="34">
        <v>-1633.6</v>
      </c>
    </row>
    <row r="8" spans="1:7">
      <c r="A8" s="14" t="s">
        <v>84</v>
      </c>
      <c r="B8" s="14" t="s">
        <v>82</v>
      </c>
      <c r="C8" s="14" t="s">
        <v>83</v>
      </c>
      <c r="D8" s="15">
        <v>28000</v>
      </c>
      <c r="E8" s="15">
        <v>25760</v>
      </c>
      <c r="F8" s="15">
        <v>2240</v>
      </c>
      <c r="G8" s="34">
        <v>616</v>
      </c>
    </row>
    <row r="9" spans="1:7">
      <c r="A9" s="14" t="s">
        <v>85</v>
      </c>
      <c r="B9" s="14" t="s">
        <v>82</v>
      </c>
      <c r="C9" s="14" t="s">
        <v>83</v>
      </c>
      <c r="D9" s="15">
        <v>18000</v>
      </c>
      <c r="E9" s="15">
        <v>9900</v>
      </c>
      <c r="F9" s="15">
        <v>8100</v>
      </c>
      <c r="G9" s="34">
        <v>-450</v>
      </c>
    </row>
    <row r="10" spans="1:7">
      <c r="A10" s="14" t="s">
        <v>86</v>
      </c>
      <c r="B10" s="14" t="s">
        <v>49</v>
      </c>
      <c r="C10" s="14" t="s">
        <v>87</v>
      </c>
      <c r="D10" s="15">
        <v>79800</v>
      </c>
      <c r="E10" s="15">
        <v>57456</v>
      </c>
      <c r="F10" s="15">
        <v>22344</v>
      </c>
      <c r="G10" s="34">
        <v>957.6</v>
      </c>
    </row>
    <row r="11" spans="1:7">
      <c r="A11" s="14" t="s">
        <v>88</v>
      </c>
      <c r="B11" s="14" t="s">
        <v>75</v>
      </c>
      <c r="C11" s="14" t="s">
        <v>76</v>
      </c>
      <c r="D11" s="15">
        <v>64000</v>
      </c>
      <c r="E11" s="15">
        <v>42240</v>
      </c>
      <c r="F11" s="15">
        <v>21760</v>
      </c>
      <c r="G11" s="34" t="s">
        <v>113</v>
      </c>
    </row>
    <row r="12" spans="1:7">
      <c r="A12" s="14" t="s">
        <v>89</v>
      </c>
      <c r="B12" s="14" t="s">
        <v>49</v>
      </c>
      <c r="C12" s="14" t="s">
        <v>87</v>
      </c>
      <c r="D12" s="15">
        <v>84000</v>
      </c>
      <c r="E12" s="15">
        <v>79800</v>
      </c>
      <c r="F12" s="15">
        <v>4200</v>
      </c>
      <c r="G12" s="34">
        <v>2940</v>
      </c>
    </row>
    <row r="13" spans="1:7">
      <c r="A13" s="14" t="s">
        <v>90</v>
      </c>
      <c r="B13" s="14" t="s">
        <v>82</v>
      </c>
      <c r="C13" s="14" t="s">
        <v>83</v>
      </c>
      <c r="D13" s="15">
        <v>33000</v>
      </c>
      <c r="E13" s="15">
        <v>32010</v>
      </c>
      <c r="F13" s="15">
        <v>990</v>
      </c>
      <c r="G13" s="34">
        <v>990</v>
      </c>
    </row>
    <row r="14" spans="1:7">
      <c r="A14" s="14" t="s">
        <v>81</v>
      </c>
      <c r="B14" s="14" t="s">
        <v>82</v>
      </c>
      <c r="C14" s="14" t="s">
        <v>83</v>
      </c>
      <c r="D14" s="15">
        <v>21000</v>
      </c>
      <c r="E14" s="15">
        <v>18480</v>
      </c>
      <c r="F14" s="15">
        <v>2520</v>
      </c>
      <c r="G14" s="34">
        <v>168</v>
      </c>
    </row>
    <row r="15" spans="1:7">
      <c r="A15" s="14" t="s">
        <v>81</v>
      </c>
      <c r="B15" s="14" t="s">
        <v>82</v>
      </c>
      <c r="C15" s="14" t="s">
        <v>83</v>
      </c>
      <c r="D15" s="15">
        <v>19800</v>
      </c>
      <c r="E15" s="15">
        <v>9504</v>
      </c>
      <c r="F15" s="15">
        <v>10296</v>
      </c>
      <c r="G15" s="34">
        <v>-633.6</v>
      </c>
    </row>
    <row r="16" spans="1:7">
      <c r="A16" s="14" t="s">
        <v>91</v>
      </c>
      <c r="B16" s="14" t="s">
        <v>78</v>
      </c>
      <c r="C16" s="14" t="s">
        <v>79</v>
      </c>
      <c r="D16" s="15">
        <v>120000</v>
      </c>
      <c r="E16" s="15">
        <v>102000</v>
      </c>
      <c r="F16" s="15">
        <v>18000</v>
      </c>
      <c r="G16" s="34">
        <v>4200</v>
      </c>
    </row>
    <row r="17" spans="1:7">
      <c r="A17" s="14" t="s">
        <v>92</v>
      </c>
      <c r="B17" s="14" t="s">
        <v>78</v>
      </c>
      <c r="C17" s="14" t="s">
        <v>79</v>
      </c>
      <c r="D17" s="15">
        <v>89000</v>
      </c>
      <c r="E17" s="15">
        <v>66750</v>
      </c>
      <c r="F17" s="15">
        <v>22250</v>
      </c>
      <c r="G17" s="34">
        <v>1335</v>
      </c>
    </row>
    <row r="18" spans="1:7">
      <c r="A18" s="14" t="s">
        <v>93</v>
      </c>
      <c r="B18" s="14" t="s">
        <v>75</v>
      </c>
      <c r="C18" s="14" t="s">
        <v>76</v>
      </c>
      <c r="D18" s="15">
        <v>60000</v>
      </c>
      <c r="E18" s="15">
        <v>58200</v>
      </c>
      <c r="F18" s="15">
        <v>1800</v>
      </c>
      <c r="G18" s="34">
        <v>2220</v>
      </c>
    </row>
    <row r="19" spans="1:7">
      <c r="A19" s="14" t="s">
        <v>84</v>
      </c>
      <c r="B19" s="14" t="s">
        <v>82</v>
      </c>
      <c r="C19" s="14" t="s">
        <v>83</v>
      </c>
      <c r="D19" s="15">
        <v>26800</v>
      </c>
      <c r="E19" s="15">
        <v>19028</v>
      </c>
      <c r="F19" s="15">
        <v>7772</v>
      </c>
      <c r="G19" s="34" t="s">
        <v>113</v>
      </c>
    </row>
    <row r="20" spans="1:7">
      <c r="A20" s="14" t="s">
        <v>94</v>
      </c>
      <c r="B20" s="14" t="s">
        <v>75</v>
      </c>
      <c r="C20" s="14" t="s">
        <v>76</v>
      </c>
      <c r="D20" s="15">
        <v>75600</v>
      </c>
      <c r="E20" s="15">
        <v>45360</v>
      </c>
      <c r="F20" s="15">
        <v>30240</v>
      </c>
      <c r="G20" s="34">
        <v>0</v>
      </c>
    </row>
    <row r="21" spans="1:7">
      <c r="A21" s="14" t="s">
        <v>95</v>
      </c>
      <c r="B21" s="14" t="s">
        <v>82</v>
      </c>
      <c r="C21" s="14" t="s">
        <v>83</v>
      </c>
      <c r="D21" s="15">
        <v>39780</v>
      </c>
      <c r="E21" s="15">
        <v>31824</v>
      </c>
      <c r="F21" s="15">
        <v>7956</v>
      </c>
      <c r="G21" s="34">
        <v>397.8</v>
      </c>
    </row>
    <row r="22" spans="1:7">
      <c r="A22" s="14" t="s">
        <v>93</v>
      </c>
      <c r="B22" s="14" t="s">
        <v>75</v>
      </c>
      <c r="C22" s="14" t="s">
        <v>76</v>
      </c>
      <c r="D22" s="15">
        <v>60000</v>
      </c>
      <c r="E22" s="15">
        <v>58200</v>
      </c>
      <c r="F22" s="15">
        <v>1800</v>
      </c>
      <c r="G22" s="34">
        <v>2220</v>
      </c>
    </row>
    <row r="23" spans="1:7">
      <c r="A23" s="14" t="s">
        <v>96</v>
      </c>
      <c r="B23" s="14" t="s">
        <v>82</v>
      </c>
      <c r="C23" s="14" t="s">
        <v>83</v>
      </c>
      <c r="D23" s="15">
        <v>19000</v>
      </c>
      <c r="E23" s="15">
        <v>13490</v>
      </c>
      <c r="F23" s="15">
        <v>5510</v>
      </c>
      <c r="G23" s="34">
        <v>-171</v>
      </c>
    </row>
  </sheetData>
  <phoneticPr fontId="1" type="noConversion"/>
  <conditionalFormatting sqref="D4:D23">
    <cfRule type="iconSet" priority="2">
      <iconSet>
        <cfvo type="percent" val="0"/>
        <cfvo type="percent" val="40"/>
        <cfvo type="percent" val="70"/>
      </iconSet>
    </cfRule>
    <cfRule type="iconSet" priority="1">
      <iconSet>
        <cfvo type="percent" val="0"/>
        <cfvo type="percent" val="40"/>
        <cfvo type="percent" val="70"/>
      </iconSet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D8"/>
  <sheetViews>
    <sheetView workbookViewId="0">
      <selection activeCell="A32" sqref="A32"/>
    </sheetView>
  </sheetViews>
  <sheetFormatPr defaultRowHeight="16.899999999999999"/>
  <cols>
    <col min="1" max="1" width="13.625" customWidth="1"/>
  </cols>
  <sheetData>
    <row r="1" spans="1:4" ht="20.65">
      <c r="A1" s="26" t="s">
        <v>114</v>
      </c>
    </row>
    <row r="3" spans="1:4">
      <c r="A3" s="27" t="s">
        <v>115</v>
      </c>
      <c r="B3" s="27" t="s">
        <v>116</v>
      </c>
      <c r="C3" s="27" t="s">
        <v>117</v>
      </c>
      <c r="D3" s="27" t="s">
        <v>118</v>
      </c>
    </row>
    <row r="4" spans="1:4">
      <c r="A4" s="28">
        <v>46178</v>
      </c>
      <c r="B4" t="s">
        <v>119</v>
      </c>
      <c r="C4">
        <v>10</v>
      </c>
      <c r="D4" s="29">
        <v>15000</v>
      </c>
    </row>
    <row r="5" spans="1:4">
      <c r="A5" s="28">
        <v>46178</v>
      </c>
      <c r="B5" t="s">
        <v>120</v>
      </c>
      <c r="C5">
        <v>5</v>
      </c>
      <c r="D5" s="29">
        <v>10000</v>
      </c>
    </row>
    <row r="6" spans="1:4">
      <c r="A6" s="28">
        <v>46178</v>
      </c>
      <c r="B6" t="s">
        <v>121</v>
      </c>
      <c r="C6">
        <v>3</v>
      </c>
      <c r="D6" s="29">
        <v>3000</v>
      </c>
    </row>
    <row r="7" spans="1:4">
      <c r="A7" s="28"/>
      <c r="D7" s="29"/>
    </row>
    <row r="8" spans="1:4">
      <c r="A8" s="28"/>
      <c r="D8" s="29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2049" r:id="rId4" name="cmd도서대여">
          <controlPr defaultSize="0" autoLine="0" r:id="rId5">
            <anchor moveWithCells="1">
              <from>
                <xdr:col>5</xdr:col>
                <xdr:colOff>0</xdr:colOff>
                <xdr:row>1</xdr:row>
                <xdr:rowOff>0</xdr:rowOff>
              </from>
              <to>
                <xdr:col>7</xdr:col>
                <xdr:colOff>57150</xdr:colOff>
                <xdr:row>2</xdr:row>
                <xdr:rowOff>109538</xdr:rowOff>
              </to>
            </anchor>
          </controlPr>
        </control>
      </mc:Choice>
      <mc:Fallback>
        <control shapeId="2049" r:id="rId4" name="cmd도서대여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d 9 4 7 0 f 9 0 - 4 b 8 9 - 4 4 1 3 - a e d 5 - 4 2 b b 1 d f 4 3 e 6 8 "   x m l n s = " h t t p : / / s c h e m a s . m i c r o s o f t . c o m / D a t a M a s h u p " > A A A A A G k E A A B Q S w M E F A A C A A g A b 6 s b X S w v g s C l A A A A 9 g A A A B I A H A B D b 2 5 m a W c v U G F j a 2 F n Z S 5 4 b W w g o h g A K K A U A A A A A A A A A A A A A A A A A A A A A A A A A A A A h Y 8 x D o I w G I W v Q r r T l h K j I T 9 l c F Q S o 4 l x J b V C A 7 S G F s v d H D y S V x C j q J v j + 9 4 3 v H e / 3 i A b 2 i a 4 y M 4 q o 1 M U Y Y o C q Y U 5 K l 2 m q H e n c I E y D p t C 1 E U p g 1 H W N h n s M U W V c + e E E O 8 9 9 j E 2 X U k Y p R E 5 5 O u d q G R b o I + s / s u h 0 t Y V W k j E Y f 8 a w x m O Y o p n b I 4 p k A l C r v R X Y O P e Z / s D Y d k 3 r u 8 k r 0 2 4 2 g K Z I p D 3 B / 4 A U E s D B B Q A A g A I A G + r G 1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v q x t d r l n d f W I B A A D 4 A Q A A E w A c A E Z v c m 1 1 b G F z L 1 N l Y 3 R p b 2 4 x L m 0 g o h g A K K A U A A A A A A A A A A A A A A A A A A A A A A A A A A A A h Z B B S w J B F M f v g t 9 h m C 4 K i y h 0 S j y E E n Q o A u v k S o z r I 5 f W X d k Z u 4 g g s Y K h B y t C J a M 9 W J l 4 0 P S w 0 T f a m f 0 O j W 1 X a y 4 z 8 2 b e 4 / f 7 U 9 C Y b p k o H + 6 p d D Q S j d A K s a G M e K / F X + f C 7 f O V E / T 6 / G 0 S D J 1 g 9 I 4 y y A A W j S C 5 x K N 8 9 W R l X 9 O A 0 k S O M F I i F G I H u g G J r G U y M B m N 4 e y e e k b B p u q R b u p q D u g l s 2 q q e H D 4 p 6 v 6 n s c / B u J r H Y z G K d + 7 U Z M p J A a 3 o t 1 S k 7 t I d C f C d f h s K p 6 G / s o V 1 3 P V X 7 R k S b j j 4 K 4 T k i W I p p V L O K 6 g Q t Y G w u C Y X O k X Z O N 0 Y l s 1 s J k O N M P s O h T j S o h + / o d f q N U o 5 L U K V E k G Y + W Q Q T W D t 7 X g Y r O w U S / + z t 7 B E s 5 f L n h / j H h 3 w l 8 8 K b R G o j P E c v o p K c l w 8 m D I 0 L O W U a + a N L a V R m n g U J T P 2 l h B m N 8 v Z U S b U / i L P / 9 c e H c q U 8 H N e D S i m / 9 C p L 8 B U E s B A i 0 A F A A C A A g A b 6 s b X S w v g s C l A A A A 9 g A A A B I A A A A A A A A A A A A A A A A A A A A A A E N v b m Z p Z y 9 Q Y W N r Y W d l L n h t b F B L A Q I t A B Q A A g A I A G + r G 1 0 P y u m r p A A A A O k A A A A T A A A A A A A A A A A A A A A A A P E A A A B b Q 2 9 u d G V u d F 9 U e X B l c 1 0 u e G 1 s U E s B A i 0 A F A A C A A g A b 6 s b X a 5 Z 3 X 1 i A Q A A + A E A A B M A A A A A A A A A A A A A A A A A 4 g E A A E Z v c m 1 1 b G F z L 1 N l Y 3 R p b 2 4 x L m 1 Q S w U G A A A A A A M A A w D C A A A A k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V B E A A A A A A A A y E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J U V C J T h D J T g w J U V C J U E 2 J U F D J U V D J U E w J T k w J U V C J U I z J T g 0 J U V E J T h D J T k w J U V C J U E 3 J U E 0 J U V E J T k 4 J T g 0 J U V E J T k 5 J U E 5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z R i M T k 0 M m E t N z Z j N i 0 0 N j k y L T g 1 Z G I t N m V h M z R h Y j d m Z W Y 3 I i A v P j x F b n R y e S B U e X B l P S J G a W x s R W 5 h Y m x l Z C I g V m F s d W U 9 I m w w I i A v P j x F b n R y e S B U e X B l P S J G a W x s T 2 J q Z W N 0 V H l w Z S I g V m F s d W U 9 I n N Q a X Z v d F R h Y m x l I i A v P j x F b n R y e S B U e X B l P S J G a W x s V G 9 E Y X R h T W 9 k Z W x F b m F i b G V k I i B W Y W x 1 Z T 0 i b D A i I C 8 + P E V u d H J 5 I F R 5 c G U 9 I k 5 h d m l n Y X R p b 2 5 T d G V w T m F t Z S I g V m F s d W U 9 I n P t g 5 D s g 4 k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l J l Y 2 9 2 Z X J 5 V G F y Z 2 V 0 U 2 h l Z X Q i I F Z h b H V l P S J z 6 7 a E 7 I S d 7 J 6 R 7 J e F L T E i I C 8 + P E V u d H J 5 I F R 5 c G U 9 I l J l Y 2 9 2 Z X J 5 V G F y Z 2 V 0 Q 2 9 s d W 1 u I i B W Y W x 1 Z T 0 i b D E i I C 8 + P E V u d H J 5 I F R 5 c G U 9 I l J l Y 2 9 2 Z X J 5 V G F y Z 2 V 0 U m 9 3 I i B W Y W x 1 Z T 0 i b D M i I C 8 + P E V u d H J 5 I F R 5 c G U 9 I l B p d m 9 0 T 2 J q Z W N 0 T m F t Z S I g V m F s d W U 9 I n P r t o T s h J 3 s n p H s l 4 U t M S H t l L z r s p c g 7 Y W M 7 J 2 0 6 7 i U M S I g L z 4 8 R W 5 0 c n k g V H l w Z T 0 i R m l s b G V k Q 2 9 t c G x l d G V S Z X N 1 b H R U b 1 d v c m t z a G V l d C I g V m F s d W U 9 I m w w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X J 2 Z X I u R G F 0 Y W J h c 2 V c X C 8 y L 0 Z p b G U v Y z p c X F x c d X N l c n N c X F x c b W l u a V x c X F x k Z X N r d G 9 w X F x c X O y V h O u 5 o F x c X F z q u L j r s p f s u 7 T t m Z w x 6 r i J X F x c X D A x I O y X k e y F g F x c X F w w N C D s i 6 T s o I T r q q j s n Z j q s 6 D s g q x c X F x c 6 r C A 7 K C E 7 K C c 7 Z K I 7 Y y Q 6 6 e k L m F j Y 2 R i L y / r j I D r p q z s o J D r s 4 T t j J D r p 6 T t m I T t m a k u e + y g n O 2 S i O u q h S w y f S Z x d W 9 0 O y w m c X V v d D t T Z X J 2 Z X I u R G F 0 Y W J h c 2 V c X C 8 y L 0 Z p b G U v Y z p c X F x c d X N l c n N c X F x c b W l u a V x c X F x k Z X N r d G 9 w X F x c X O y V h O u 5 o F x c X F z q u L j r s p f s u 7 T t m Z w x 6 r i J X F x c X D A x I O y X k e y F g F x c X F w w N C D s i 6 T s o I T r q q j s n Z j q s 6 D s g q x c X F x c 6 r C A 7 K C E 7 K C c 7 Z K I 7 Y y Q 6 6 e k L m F j Y 2 R i L y / r j I D r p q z s o J D r s 4 T t j J D r p 6 T t m I T t m a k u e + u T s e q 4 i S w z f S Z x d W 9 0 O y w m c X V v d D t T Z X J 2 Z X I u R G F 0 Y W J h c 2 V c X C 8 y L 0 Z p b G U v Y z p c X F x c d X N l c n N c X F x c b W l u a V x c X F x k Z X N r d G 9 w X F x c X O y V h O u 5 o F x c X F z q u L j r s p f s u 7 T t m Z w x 6 r i J X F x c X D A x I O y X k e y F g F x c X F w w N C D s i 6 T s o I T r q q j s n Z j q s 6 D s g q x c X F x c 6 r C A 7 K C E 7 K C c 7 Z K I 7 Y y Q 6 6 e k L m F j Y 2 R i L y / r j I D r p q z s o J D r s 4 T t j J D r p 6 T t m I T t m a k u e + 2 M k O u n p O u f i S w 0 f S Z x d W 9 0 O y w m c X V v d D t T Z X J 2 Z X I u R G F 0 Y W J h c 2 V c X C 8 y L 0 Z p b G U v Y z p c X F x c d X N l c n N c X F x c b W l u a V x c X F x k Z X N r d G 9 w X F x c X O y V h O u 5 o F x c X F z q u L j r s p f s u 7 T t m Z w x 6 r i J X F x c X D A x I O y X k e y F g F x c X F w w N C D s i 6 T s o I T r q q j s n Z j q s 6 D s g q x c X F x c 6 r C A 7 K C E 7 K C c 7 Z K I 7 Y y Q 6 6 e k L m F j Y 2 R i L y / r j I D r p q z s o J D r s 4 T t j J D r p 6 T t m I T t m a k u e + u L q O q w g C w 1 f S Z x d W 9 0 O 1 0 s J n F 1 b 3 Q 7 Q 2 9 s d W 1 u Q 2 9 1 b n Q m c X V v d D s 6 N C w m c X V v d D t L Z X l D b 2 x 1 b W 5 O Y W 1 l c y Z x d W 9 0 O z p b X S w m c X V v d D t D b 2 x 1 b W 5 J Z G V u d G l 0 a W V z J n F 1 b 3 Q 7 O l s m c X V v d D t T Z X J 2 Z X I u R G F 0 Y W J h c 2 V c X C 8 y L 0 Z p b G U v Y z p c X F x c d X N l c n N c X F x c b W l u a V x c X F x k Z X N r d G 9 w X F x c X O y V h O u 5 o F x c X F z q u L j r s p f s u 7 T t m Z w x 6 r i J X F x c X D A x I O y X k e y F g F x c X F w w N C D s i 6 T s o I T r q q j s n Z j q s 6 D s g q x c X F x c 6 r C A 7 K C E 7 K C c 7 Z K I 7 Y y Q 6 6 e k L m F j Y 2 R i L y / r j I D r p q z s o J D r s 4 T t j J D r p 6 T t m I T t m a k u e + y g n O 2 S i O u q h S w y f S Z x d W 9 0 O y w m c X V v d D t T Z X J 2 Z X I u R G F 0 Y W J h c 2 V c X C 8 y L 0 Z p b G U v Y z p c X F x c d X N l c n N c X F x c b W l u a V x c X F x k Z X N r d G 9 w X F x c X O y V h O u 5 o F x c X F z q u L j r s p f s u 7 T t m Z w x 6 r i J X F x c X D A x I O y X k e y F g F x c X F w w N C D s i 6 T s o I T r q q j s n Z j q s 6 D s g q x c X F x c 6 r C A 7 K C E 7 K C c 7 Z K I 7 Y y Q 6 6 e k L m F j Y 2 R i L y / r j I D r p q z s o J D r s 4 T t j J D r p 6 T t m I T t m a k u e + u T s e q 4 i S w z f S Z x d W 9 0 O y w m c X V v d D t T Z X J 2 Z X I u R G F 0 Y W J h c 2 V c X C 8 y L 0 Z p b G U v Y z p c X F x c d X N l c n N c X F x c b W l u a V x c X F x k Z X N r d G 9 w X F x c X O y V h O u 5 o F x c X F z q u L j r s p f s u 7 T t m Z w x 6 r i J X F x c X D A x I O y X k e y F g F x c X F w w N C D s i 6 T s o I T r q q j s n Z j q s 6 D s g q x c X F x c 6 r C A 7 K C E 7 K C c 7 Z K I 7 Y y Q 6 6 e k L m F j Y 2 R i L y / r j I D r p q z s o J D r s 4 T t j J D r p 6 T t m I T t m a k u e + 2 M k O u n p O u f i S w 0 f S Z x d W 9 0 O y w m c X V v d D t T Z X J 2 Z X I u R G F 0 Y W J h c 2 V c X C 8 y L 0 Z p b G U v Y z p c X F x c d X N l c n N c X F x c b W l u a V x c X F x k Z X N r d G 9 w X F x c X O y V h O u 5 o F x c X F z q u L j r s p f s u 7 T t m Z w x 6 r i J X F x c X D A x I O y X k e y F g F x c X F w w N C D s i 6 T s o I T r q q j s n Z j q s 6 D s g q x c X F x c 6 r C A 7 K C E 7 K C c 7 Z K I 7 Y y Q 6 6 e k L m F j Y 2 R i L y / r j I D r p q z s o J D r s 4 T t j J D r p 6 T t m I T t m a k u e + u L q O q w g C w 1 f S Z x d W 9 0 O 1 0 s J n F 1 b 3 Q 7 U m V s Y X R p b 2 5 z a G l w S W 5 m b y Z x d W 9 0 O z p b X X 0 i I C 8 + P E V u d H J 5 I F R 5 c G U 9 I k Z p b G x T d G F 0 d X M i I F Z h b H V l P S J z Q 2 9 t c G x l d G U i I C 8 + P E V u d H J 5 I F R 5 c G U 9 I k Z p b G x D b 2 x 1 b W 5 O Y W 1 l c y I g V m F s d W U 9 I n N b J n F 1 b 3 Q 7 7 K C c 7 Z K I 6 6 q F J n F 1 b 3 Q 7 L C Z x d W 9 0 O + u T s e q 4 i S Z x d W 9 0 O y w m c X V v d D v t j J D r p 6 T r n 4 k m c X V v d D s s J n F 1 b 3 Q 7 6 4 u o 6 r C A J n F 1 b 3 Q 7 X S I g L z 4 8 R W 5 0 c n k g V H l w Z T 0 i R m l s b E N v b H V t b l R 5 c G V z I i B W Y W x 1 Z T 0 i c 0 J n W U Z C U T 0 9 I i A v P j x F b n R y e S B U e X B l P S J G a W x s T G F z d F V w Z G F 0 Z W Q i I F Z h b H V l P S J k M j A y N i 0 w O C 0 y N 1 Q x M j o y N z o z M C 4 1 O T U z N z U 3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N j A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8 l R U I l O E M l O D A l R U I l Q T Y l Q U M l R U M l Q T A l O T A l R U I l Q j M l O D Q l R U Q l O E M l O T A l R U I l Q T c l Q T Q l R U Q l O T g l O D Q l R U Q l O T k l Q T k v J U V D J T l C J T k w J U V C J U I z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C J T h D J T g w J U V C J U E 2 J U F D J U V D J U E w J T k w J U V C J U I z J T g 0 J U V E J T h D J T k w J U V C J U E 3 J U E 0 J U V E J T k 4 J T g 0 J U V E J T k 5 J U E 5 L 1 8 l R U I l O E M l O D A l R U I l Q T Y l Q U M l R U M l Q T A l O T A l R U I l Q j M l O D Q l R U Q l O E M l O T A l R U I l Q T c l Q T Q l R U Q l O T g l O D Q l R U Q l O T k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I l O E M l O D A l R U I l Q T Y l Q U M l R U M l Q T A l O T A l R U I l Q j M l O D Q l R U Q l O E M l O T A l R U I l Q T c l Q T Q l R U Q l O T g l O D Q l R U Q l O T k l Q T k v J U V D J U E w J T l D J U V B J U I x J U I w J U V C J T k w J T l D J T I w J U V C J T h C J U E 0 J U V C J U E 1 J U I 4 J T I w J U V D J T k 3 J U I 0 J T I w J U V D J T g 4 J T k 4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M r o d T n W Q F Z K k d 4 V n m 2 9 a H 8 A A A A A A g A A A A A A E G Y A A A A B A A A g A A A A z Y u d V a b y T A 0 C Y J B t L B Y w C m / Y w h 1 f 9 Y g 3 L k T K a z R v i G c A A A A A D o A A A A A C A A A g A A A A 1 E u 0 5 C W L N I V 7 D 1 x B p / l O I N r E W u x 7 Z Z a 1 8 v 0 5 t r 9 v 1 R l Q A A A A 5 S 6 0 r O G R / i 5 p 0 U H r I U M 1 K 3 2 1 S 8 K 9 g S D l 7 8 m f P Z y e u Z W h O f B A O t Y 5 W k m 4 3 A 4 3 + 9 b n + h X O a f i h Z i w P t M R m r u 0 P p 3 Y u m I y w + w A j t l e O p 6 / 2 n D R A A A A A w q M a a A A H 3 / U y H o K a D 3 q F 1 G d r H 1 b M J F w 5 9 r N j c 5 Q z q k 0 M / 3 g S D 8 V L m 6 z a e T p A 1 b B M 2 4 H W f 6 i 5 J I T J Z b l + V J B p k A = = < / D a t a M a s h u p > 
</file>

<file path=customXml/itemProps1.xml><?xml version="1.0" encoding="utf-8"?>
<ds:datastoreItem xmlns:ds="http://schemas.openxmlformats.org/officeDocument/2006/customXml" ds:itemID="{72B18E7E-ED12-46E1-A834-9DC3D2BA488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Mini</cp:lastModifiedBy>
  <cp:lastPrinted>2026-08-27T13:43:19Z</cp:lastPrinted>
  <dcterms:created xsi:type="dcterms:W3CDTF">2023-05-12T01:27:33Z</dcterms:created>
  <dcterms:modified xsi:type="dcterms:W3CDTF">2026-08-27T13:54:22Z</dcterms:modified>
</cp:coreProperties>
</file>