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_update_20250108\01 엑셀\04 실전모의고사\"/>
    </mc:Choice>
  </mc:AlternateContent>
  <xr:revisionPtr revIDLastSave="0" documentId="13_ncr:1_{4B9A84BA-E8A0-4A16-BEB2-13DE4501BEDA}" xr6:coauthVersionLast="47" xr6:coauthVersionMax="47" xr10:uidLastSave="{00000000-0000-0000-0000-000000000000}"/>
  <bookViews>
    <workbookView xWindow="-120" yWindow="-120" windowWidth="25440" windowHeight="15390" activeTab="6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기본작업!$A$3:$F$17</definedName>
    <definedName name="_xlnm.Criteria" localSheetId="0">기본작업!$A$19:$A$20</definedName>
    <definedName name="_xlnm.Extract" localSheetId="0">기본작업!$A$22:$F$22</definedName>
  </definedNames>
  <calcPr calcId="191029"/>
  <pivotCaches>
    <pivotCache cacheId="5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  <c r="C20" i="2" a="1"/>
  <c r="C20" i="2"/>
  <c r="C21" i="2" a="1"/>
  <c r="C21" i="2"/>
  <c r="C22" i="2" a="1"/>
  <c r="C22" i="2" s="1"/>
  <c r="C19" i="2" a="1"/>
  <c r="C19" i="2" s="1"/>
  <c r="B20" i="2" a="1"/>
  <c r="B20" i="2"/>
  <c r="B21" i="2" a="1"/>
  <c r="B21" i="2" s="1"/>
  <c r="B22" i="2" a="1"/>
  <c r="B22" i="2" s="1"/>
  <c r="B19" i="2" a="1"/>
  <c r="B19" i="2" s="1"/>
  <c r="G4" i="2"/>
  <c r="G5" i="2"/>
  <c r="G6" i="2"/>
  <c r="G7" i="2"/>
  <c r="G8" i="2"/>
  <c r="G9" i="2"/>
  <c r="G10" i="2"/>
  <c r="G11" i="2"/>
  <c r="G3" i="2"/>
  <c r="F26" i="8"/>
  <c r="E26" i="8"/>
  <c r="D26" i="8"/>
  <c r="F18" i="8"/>
  <c r="E18" i="8"/>
  <c r="D18" i="8"/>
  <c r="F14" i="8"/>
  <c r="E14" i="8"/>
  <c r="D14" i="8"/>
  <c r="F7" i="8"/>
  <c r="F28" i="8" s="1"/>
  <c r="E7" i="8"/>
  <c r="E28" i="8" s="1"/>
  <c r="D7" i="8"/>
  <c r="D28" i="8" s="1"/>
  <c r="F27" i="8"/>
  <c r="E27" i="8"/>
  <c r="D27" i="8"/>
  <c r="F19" i="8"/>
  <c r="E19" i="8"/>
  <c r="D19" i="8"/>
  <c r="F15" i="8"/>
  <c r="E15" i="8"/>
  <c r="D15" i="8"/>
  <c r="F8" i="8"/>
  <c r="E8" i="8"/>
  <c r="D8" i="8"/>
  <c r="D29" i="8" s="1"/>
  <c r="A20" i="1"/>
  <c r="I10" i="5"/>
  <c r="J10" i="5"/>
  <c r="F7" i="2" a="1"/>
  <c r="F9" i="2" a="1"/>
  <c r="F11" i="2" a="1"/>
  <c r="F5" i="2" a="1"/>
  <c r="F4" i="2" a="1"/>
  <c r="F10" i="2" a="1"/>
  <c r="F8" i="2" a="1"/>
  <c r="F6" i="2" a="1"/>
  <c r="F3" i="2" a="1"/>
  <c r="F6" i="2" l="1"/>
  <c r="F8" i="2"/>
  <c r="F10" i="2"/>
  <c r="F4" i="2"/>
  <c r="F5" i="2"/>
  <c r="F11" i="2"/>
  <c r="F9" i="2"/>
  <c r="F7" i="2"/>
  <c r="F3" i="2"/>
  <c r="F29" i="8"/>
  <c r="E29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7A2CD61-D5E7-4503-819D-F306815C70C7}" name="MS Access Database_Query" type="1" refreshedVersion="8" background="1">
    <dbPr connection="DSN=MS Access Database;DBQ=C:\길벗컴활1급_update_20250108\01 엑셀\04 실전모의고사\가전제품판매.accdb;DefaultDir=C:\길벗컴활1급_update_20250108\01 엑셀\04 실전모의고사;DriverId=25;FIL=MS Access;MaxBufferSize=2048;PageTimeout=5;" command="SELECT 대리점별판매현황.제품명, 대리점별판매현황.등급, 대리점별판매현황.판매량, 대리점별판매현황.단가_x000d__x000a_FROM 대리점별판매현황 대리점별판매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<sst xmlns="http://schemas.openxmlformats.org/spreadsheetml/2006/main" count="321" uniqueCount="152">
  <si>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</si>
  <si>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</si>
  <si>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</si>
  <si>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</si>
  <si>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</si>
  <si>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</si>
  <si>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</si>
  <si>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</si>
  <si>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</si>
  <si>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</si>
  <si>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</si>
  <si>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</si>
  <si>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</si>
  <si>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</si>
  <si>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</si>
  <si>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</si>
  <si>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</si>
  <si>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</si>
  <si>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</si>
  <si>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</si>
  <si>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</si>
  <si>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</si>
  <si>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</si>
  <si>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</si>
  <si>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</si>
  <si>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</si>
  <si>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</si>
  <si>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</si>
  <si>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</si>
  <si>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</si>
  <si>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</si>
  <si>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</si>
  <si>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</si>
  <si>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</si>
  <si>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</si>
  <si>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</si>
  <si>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</si>
  <si>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</si>
  <si>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</si>
  <si>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</si>
  <si>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</si>
  <si>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</si>
  <si>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</si>
  <si>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</si>
  <si>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</si>
  <si>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</si>
  <si>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</si>
  <si>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</si>
  <si>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</si>
  <si>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</si>
  <si>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</si>
  <si>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</si>
  <si>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</si>
  <si>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</si>
  <si>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</si>
  <si>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</si>
  <si>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</si>
  <si>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</si>
  <si>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</si>
  <si>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</si>
  <si>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</si>
  <si>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</si>
  <si>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</si>
  <si>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</si>
  <si>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</si>
  <si>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</si>
  <si>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</si>
  <si>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</si>
  <si>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</si>
  <si>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</si>
  <si>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</si>
  <si>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</si>
  <si>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</si>
  <si>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</si>
  <si>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78AU17</t>
  </si>
  <si>
    <t>강서</t>
  </si>
  <si>
    <t>안병찬</t>
  </si>
  <si>
    <t>14AD72</t>
  </si>
  <si>
    <t>강북</t>
  </si>
  <si>
    <t>박형주</t>
  </si>
  <si>
    <t>12AH78</t>
  </si>
  <si>
    <t>78CD11</t>
  </si>
  <si>
    <t>강동</t>
  </si>
  <si>
    <t>채진욱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</si>
  <si>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</si>
  <si>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</si>
  <si>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</si>
  <si>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</si>
  <si>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</si>
  <si>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</si>
  <si>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</si>
  <si>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</si>
  <si>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</si>
  <si>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</si>
  <si>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</si>
  <si>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</si>
  <si>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</si>
  <si>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</si>
  <si>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</si>
  <si>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</si>
  <si>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</si>
  <si>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</si>
  <si>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</si>
  <si>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</si>
  <si>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</si>
  <si>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</si>
  <si>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</si>
  <si>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</si>
  <si>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</si>
  <si>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</si>
  <si>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</si>
  <si>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</si>
  <si>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</si>
  <si>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</si>
  <si>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</si>
  <si>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</si>
  <si>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</si>
  <si>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</si>
  <si>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</si>
  <si>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</si>
  <si>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</si>
  <si>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</si>
  <si>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조건</t>
    <phoneticPr fontId="1" type="noConversion"/>
  </si>
  <si>
    <t>미수정도</t>
  </si>
  <si>
    <t>보통</t>
  </si>
  <si>
    <t>적극해결요망</t>
  </si>
  <si>
    <t>박형주 평균</t>
  </si>
  <si>
    <t>안병찬 평균</t>
  </si>
  <si>
    <t>이은주 평균</t>
  </si>
  <si>
    <t>채진욱 평균</t>
  </si>
  <si>
    <t>전체 평균</t>
  </si>
  <si>
    <t>박형주 요약</t>
  </si>
  <si>
    <t>안병찬 요약</t>
  </si>
  <si>
    <t>이은주 요약</t>
  </si>
  <si>
    <t>채진욱 요약</t>
  </si>
  <si>
    <t>총합계</t>
  </si>
  <si>
    <t>고급형</t>
  </si>
  <si>
    <t>보급형</t>
  </si>
  <si>
    <t>중급형</t>
  </si>
  <si>
    <t>AUD</t>
  </si>
  <si>
    <t>TV</t>
  </si>
  <si>
    <t>VCR</t>
  </si>
  <si>
    <t>등급</t>
  </si>
  <si>
    <t>제품명</t>
  </si>
  <si>
    <t>평균 : 판매량</t>
  </si>
  <si>
    <t>합계 : 판매액</t>
  </si>
  <si>
    <t>평균 : 단가</t>
  </si>
  <si>
    <t>제품수</t>
  </si>
  <si>
    <t>판매실적</t>
    <phoneticPr fontId="1" type="noConversion"/>
  </si>
  <si>
    <t>성과급</t>
    <phoneticPr fontId="1" type="noConversion"/>
  </si>
  <si>
    <t>&lt;=15000</t>
    <phoneticPr fontId="1" type="noConversion"/>
  </si>
  <si>
    <t>&lt;=1000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</si>
</sst>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[Red]&quot;★&quot;#,###&quot;원&quot;;[Blue]&quot;-&quot;#,###&quot;원&quot;;0&quot;원&quot;;@&quot;등록&quot;"/>
    <numFmt numFmtId="178" formatCode="#,##0_ 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2" fontId="6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7" fillId="0" borderId="1" xfId="2" applyNumberFormat="1" applyFont="1" applyBorder="1"/>
    <xf numFmtId="42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177" fontId="10" fillId="0" borderId="1" xfId="1" applyNumberFormat="1" applyFont="1" applyBorder="1" applyAlignment="1">
      <alignment horizontal="right" vertical="center"/>
    </xf>
    <xf numFmtId="0" fontId="12" fillId="0" borderId="0" xfId="0" applyFont="1">
      <alignment vertical="center"/>
    </xf>
    <xf numFmtId="0" fontId="0" fillId="0" borderId="0" xfId="0" applyNumberFormat="1">
      <alignment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</cellXfs>
  <cellStyles count="4">
    <cellStyle name="쉼표 [0]" xfId="1" builtinId="6"/>
    <cellStyle name="통화 [0] 2" xfId="3" xr:uid="{03AA8C8D-03FF-44D9-B4C3-6B645FDE0B68}"/>
    <cellStyle name="표준" xfId="0" builtinId="0"/>
    <cellStyle name="표준 2" xfId="2" xr:uid="{3F4DEB6F-367B-4020-90FF-0BCF2E49E4EB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7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3" name="폭발: 8pt 2">
          <a:extLst>
            <a:ext uri="{FF2B5EF4-FFF2-40B4-BE49-F238E27FC236}">
              <a16:creationId xmlns:a16="http://schemas.microsoft.com/office/drawing/2014/main" id="{0A6C7BF6-BE12-F2E5-03C2-B380E8625E49}"/>
            </a:ext>
          </a:extLst>
        </xdr:cNvPr>
        <xdr:cNvSpPr/>
      </xdr:nvSpPr>
      <xdr:spPr>
        <a:xfrm>
          <a:off x="5343525" y="1495425"/>
          <a:ext cx="885825" cy="209550"/>
        </a:xfrm>
        <a:prstGeom prst="irregularSeal1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295275</xdr:colOff>
      <xdr:row>4</xdr:row>
      <xdr:rowOff>76200</xdr:rowOff>
    </xdr:from>
    <xdr:to>
      <xdr:col>8</xdr:col>
      <xdr:colOff>0</xdr:colOff>
      <xdr:row>7</xdr:row>
      <xdr:rowOff>83577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5FE374C2-8460-3B12-2340-42BDDE958F29}"/>
            </a:ext>
          </a:extLst>
        </xdr:cNvPr>
        <xdr:cNvCxnSpPr>
          <a:stCxn id="3" idx="1"/>
        </xdr:cNvCxnSpPr>
      </xdr:nvCxnSpPr>
      <xdr:spPr>
        <a:xfrm flipH="1" flipV="1">
          <a:off x="1914525" y="942975"/>
          <a:ext cx="3429000" cy="636027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0</xdr:rowOff>
    </xdr:from>
    <xdr:to>
      <xdr:col>6</xdr:col>
      <xdr:colOff>0</xdr:colOff>
      <xdr:row>26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B71D51F6-37D5-BD0F-8E8E-7474CFCA177E}"/>
            </a:ext>
          </a:extLst>
        </xdr:cNvPr>
        <xdr:cNvSpPr/>
      </xdr:nvSpPr>
      <xdr:spPr>
        <a:xfrm>
          <a:off x="3257550" y="5029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7</xdr:col>
      <xdr:colOff>0</xdr:colOff>
      <xdr:row>26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08207F8A-4D83-CEC7-172A-C1BCB86900BA}"/>
            </a:ext>
          </a:extLst>
        </xdr:cNvPr>
        <xdr:cNvSpPr/>
      </xdr:nvSpPr>
      <xdr:spPr>
        <a:xfrm>
          <a:off x="4114800" y="5029200"/>
          <a:ext cx="10572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57150</xdr:colOff>
          <xdr:row>2</xdr:row>
          <xdr:rowOff>114300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41468" refreshedDate="45811.535955092593" backgroundQuery="1" createdVersion="8" refreshedVersion="8" minRefreshableVersion="3" recordCount="60" xr:uid="{6C27A594-5C8B-48DC-AE9F-64B924B0A830}">
  <cacheSource type="external" connectionId="1"/>
  <cacheFields count="5">
    <cacheField name="제품명" numFmtId="0" sqlType="-9">
      <sharedItems count="3">
        <s v="TV"/>
        <s v="AUD"/>
        <s v="VCR"/>
      </sharedItems>
    </cacheField>
    <cacheField name="등급" numFmtId="0" sqlType="-9">
      <sharedItems count="3">
        <s v="보급형"/>
        <s v="고급형"/>
        <s v="중급형"/>
      </sharedItems>
    </cacheField>
    <cacheField name="판매량" numFmtId="0" sqlType="8">
      <sharedItems containsString="0" containsBlank="1" containsNumber="1" containsInteger="1" minValue="10" maxValue="50"/>
    </cacheField>
    <cacheField name="단가" numFmtId="0" sqlType="8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판매액" numFmtId="0" formula="판매량 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n v="11"/>
    <x v="0"/>
  </r>
  <r>
    <x v="1"/>
    <x v="1"/>
    <n v="32"/>
    <x v="1"/>
  </r>
  <r>
    <x v="0"/>
    <x v="0"/>
    <n v="29"/>
    <x v="2"/>
  </r>
  <r>
    <x v="2"/>
    <x v="0"/>
    <n v="47"/>
    <x v="0"/>
  </r>
  <r>
    <x v="1"/>
    <x v="0"/>
    <n v="33"/>
    <x v="1"/>
  </r>
  <r>
    <x v="2"/>
    <x v="0"/>
    <n v="29"/>
    <x v="0"/>
  </r>
  <r>
    <x v="2"/>
    <x v="0"/>
    <n v="21"/>
    <x v="3"/>
  </r>
  <r>
    <x v="0"/>
    <x v="2"/>
    <n v="39"/>
    <x v="4"/>
  </r>
  <r>
    <x v="0"/>
    <x v="2"/>
    <n v="34"/>
    <x v="2"/>
  </r>
  <r>
    <x v="0"/>
    <x v="0"/>
    <n v="26"/>
    <x v="4"/>
  </r>
  <r>
    <x v="1"/>
    <x v="2"/>
    <m/>
    <x v="2"/>
  </r>
  <r>
    <x v="1"/>
    <x v="2"/>
    <n v="22"/>
    <x v="1"/>
  </r>
  <r>
    <x v="0"/>
    <x v="0"/>
    <n v="23"/>
    <x v="4"/>
  </r>
  <r>
    <x v="0"/>
    <x v="2"/>
    <n v="46"/>
    <x v="0"/>
  </r>
  <r>
    <x v="0"/>
    <x v="1"/>
    <m/>
    <x v="0"/>
  </r>
  <r>
    <x v="0"/>
    <x v="1"/>
    <n v="31"/>
    <x v="2"/>
  </r>
  <r>
    <x v="0"/>
    <x v="0"/>
    <n v="45"/>
    <x v="4"/>
  </r>
  <r>
    <x v="2"/>
    <x v="2"/>
    <n v="14"/>
    <x v="5"/>
  </r>
  <r>
    <x v="1"/>
    <x v="1"/>
    <n v="38"/>
    <x v="4"/>
  </r>
  <r>
    <x v="2"/>
    <x v="1"/>
    <n v="27"/>
    <x v="3"/>
  </r>
  <r>
    <x v="2"/>
    <x v="2"/>
    <m/>
    <x v="3"/>
  </r>
  <r>
    <x v="2"/>
    <x v="2"/>
    <n v="27"/>
    <x v="3"/>
  </r>
  <r>
    <x v="0"/>
    <x v="2"/>
    <n v="28"/>
    <x v="0"/>
  </r>
  <r>
    <x v="0"/>
    <x v="1"/>
    <n v="16"/>
    <x v="2"/>
  </r>
  <r>
    <x v="1"/>
    <x v="0"/>
    <n v="28"/>
    <x v="1"/>
  </r>
  <r>
    <x v="1"/>
    <x v="0"/>
    <n v="24"/>
    <x v="4"/>
  </r>
  <r>
    <x v="1"/>
    <x v="1"/>
    <m/>
    <x v="4"/>
  </r>
  <r>
    <x v="0"/>
    <x v="1"/>
    <n v="42"/>
    <x v="2"/>
  </r>
  <r>
    <x v="2"/>
    <x v="0"/>
    <n v="50"/>
    <x v="3"/>
  </r>
  <r>
    <x v="1"/>
    <x v="2"/>
    <n v="36"/>
    <x v="2"/>
  </r>
  <r>
    <x v="1"/>
    <x v="2"/>
    <n v="14"/>
    <x v="2"/>
  </r>
  <r>
    <x v="0"/>
    <x v="2"/>
    <n v="42"/>
    <x v="0"/>
  </r>
  <r>
    <x v="0"/>
    <x v="1"/>
    <n v="24"/>
    <x v="0"/>
  </r>
  <r>
    <x v="0"/>
    <x v="1"/>
    <m/>
    <x v="4"/>
  </r>
  <r>
    <x v="0"/>
    <x v="2"/>
    <n v="35"/>
    <x v="2"/>
  </r>
  <r>
    <x v="2"/>
    <x v="0"/>
    <n v="24"/>
    <x v="0"/>
  </r>
  <r>
    <x v="0"/>
    <x v="0"/>
    <n v="28"/>
    <x v="4"/>
  </r>
  <r>
    <x v="0"/>
    <x v="2"/>
    <n v="19"/>
    <x v="2"/>
  </r>
  <r>
    <x v="2"/>
    <x v="0"/>
    <n v="47"/>
    <x v="5"/>
  </r>
  <r>
    <x v="1"/>
    <x v="1"/>
    <n v="22"/>
    <x v="1"/>
  </r>
  <r>
    <x v="1"/>
    <x v="0"/>
    <m/>
    <x v="4"/>
  </r>
  <r>
    <x v="0"/>
    <x v="1"/>
    <n v="12"/>
    <x v="0"/>
  </r>
  <r>
    <x v="1"/>
    <x v="1"/>
    <n v="27"/>
    <x v="4"/>
  </r>
  <r>
    <x v="1"/>
    <x v="1"/>
    <n v="11"/>
    <x v="1"/>
  </r>
  <r>
    <x v="1"/>
    <x v="0"/>
    <n v="37"/>
    <x v="4"/>
  </r>
  <r>
    <x v="2"/>
    <x v="1"/>
    <n v="25"/>
    <x v="0"/>
  </r>
  <r>
    <x v="0"/>
    <x v="0"/>
    <n v="38"/>
    <x v="0"/>
  </r>
  <r>
    <x v="2"/>
    <x v="1"/>
    <n v="42"/>
    <x v="5"/>
  </r>
  <r>
    <x v="1"/>
    <x v="1"/>
    <n v="49"/>
    <x v="2"/>
  </r>
  <r>
    <x v="1"/>
    <x v="2"/>
    <n v="13"/>
    <x v="2"/>
  </r>
  <r>
    <x v="1"/>
    <x v="2"/>
    <n v="14"/>
    <x v="2"/>
  </r>
  <r>
    <x v="0"/>
    <x v="2"/>
    <n v="18"/>
    <x v="4"/>
  </r>
  <r>
    <x v="0"/>
    <x v="2"/>
    <n v="50"/>
    <x v="2"/>
  </r>
  <r>
    <x v="1"/>
    <x v="0"/>
    <n v="26"/>
    <x v="4"/>
  </r>
  <r>
    <x v="1"/>
    <x v="1"/>
    <n v="11"/>
    <x v="2"/>
  </r>
  <r>
    <x v="1"/>
    <x v="2"/>
    <n v="10"/>
    <x v="4"/>
  </r>
  <r>
    <x v="0"/>
    <x v="1"/>
    <n v="12"/>
    <x v="0"/>
  </r>
  <r>
    <x v="1"/>
    <x v="1"/>
    <n v="43"/>
    <x v="4"/>
  </r>
  <r>
    <x v="2"/>
    <x v="1"/>
    <n v="13"/>
    <x v="0"/>
  </r>
  <r>
    <x v="0"/>
    <x v="0"/>
    <n v="17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F2AD02-6DFB-4AAA-BD3C-3BBFBD8EF92B}" name="피벗 테이블1" cacheId="5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F16" firstHeaderRow="0" firstDataRow="1" firstDataCol="2"/>
  <pivotFields count="5">
    <pivotField axis="axisRow" dataField="1" compact="0" showAll="0">
      <items count="4">
        <item x="1"/>
        <item x="0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>
      <items count="7">
        <item x="5"/>
        <item x="3"/>
        <item x="0"/>
        <item x="4"/>
        <item x="2"/>
        <item x="1"/>
        <item t="default"/>
      </items>
    </pivotField>
    <pivotField dataField="1" compact="0" dragToRow="0" dragToCol="0" dragToPage="0" showAll="0" defaultSubtotal="0"/>
  </pivotFields>
  <rowFields count="2">
    <field x="1"/>
    <field x="0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0" subtotal="count" baseField="0" baseItem="0"/>
    <dataField name="평균 : 단가" fld="3" subtotal="average" baseField="0" baseItem="2" numFmtId="178"/>
    <dataField name="평균 : 판매량" fld="2" subtotal="average" baseField="1" baseItem="1" numFmtId="178"/>
    <dataField name="합계 : 판매액" fld="4" baseField="0" baseItem="0" numFmtId="178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8"/>
  <sheetViews>
    <sheetView workbookViewId="0">
      <selection activeCell="D29" sqref="D29"/>
    </sheetView>
  </sheetViews>
  <sheetFormatPr defaultRowHeight="16.5"/>
  <cols>
    <col min="2" max="2" width="11" bestFit="1" customWidth="1"/>
    <col min="3" max="3" width="7.125" bestFit="1" customWidth="1"/>
    <col min="4" max="4" width="10.25" customWidth="1"/>
    <col min="5" max="6" width="7.5" customWidth="1"/>
  </cols>
  <sheetData>
    <row r="1" spans="1:6" ht="20.25">
      <c r="A1" s="30" t="s">
        <v>34</v>
      </c>
      <c r="B1" s="31"/>
      <c r="C1" s="31"/>
      <c r="D1" s="31"/>
      <c r="E1" s="31"/>
      <c r="F1" s="31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122</v>
      </c>
    </row>
    <row r="20" spans="1:6">
      <c r="A20" t="b">
        <f>AND(RIGHT(B4,3)="연구원",LARGE($D$4:$D$17,3))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  <row r="26" spans="1:6">
      <c r="A26" t="s">
        <v>13</v>
      </c>
      <c r="B26" t="s">
        <v>12</v>
      </c>
      <c r="C26" t="s">
        <v>8</v>
      </c>
      <c r="D26">
        <v>35000000</v>
      </c>
      <c r="E26">
        <v>23</v>
      </c>
      <c r="F26">
        <v>64600</v>
      </c>
    </row>
    <row r="27" spans="1:6">
      <c r="A27" t="s">
        <v>14</v>
      </c>
      <c r="B27" t="s">
        <v>15</v>
      </c>
      <c r="C27" t="s">
        <v>8</v>
      </c>
      <c r="D27">
        <v>28500000</v>
      </c>
      <c r="E27">
        <v>17</v>
      </c>
      <c r="F27">
        <v>32100</v>
      </c>
    </row>
    <row r="28" spans="1:6">
      <c r="A28" t="s">
        <v>16</v>
      </c>
      <c r="B28" t="s">
        <v>15</v>
      </c>
      <c r="C28" t="s">
        <v>8</v>
      </c>
      <c r="D28">
        <v>27000000</v>
      </c>
      <c r="E28">
        <v>16</v>
      </c>
      <c r="F28">
        <v>37100</v>
      </c>
    </row>
  </sheetData>
  <mergeCells count="1">
    <mergeCell ref="A1:F1"/>
  </mergeCells>
  <phoneticPr fontId="1" type="noConversion"/>
  <conditionalFormatting sqref="A4:F17">
    <cfRule type="expression" dxfId="0" priority="1">
      <formula>AND(LEFT($B4,2)="과장",$C4="일반직")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G23"/>
  <sheetViews>
    <sheetView workbookViewId="0">
      <selection activeCell="G14" sqref="G14"/>
    </sheetView>
  </sheetViews>
  <sheetFormatPr defaultRowHeight="16.5"/>
  <cols>
    <col min="1" max="2" width="11" bestFit="1" customWidth="1"/>
    <col min="3" max="3" width="12.625" customWidth="1"/>
    <col min="4" max="4" width="11" customWidth="1"/>
    <col min="6" max="6" width="14.125" customWidth="1"/>
    <col min="7" max="7" width="11.5" customWidth="1"/>
  </cols>
  <sheetData>
    <row r="1" spans="1:7">
      <c r="A1" t="s">
        <v>35</v>
      </c>
    </row>
    <row r="2" spans="1:7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7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 cm="1">
        <f t="array" ref="F3">성과급(E3)</f>
        <v>7000</v>
      </c>
      <c r="G3" s="6">
        <f>(D3+F3)*(1-HLOOKUP(D3+F3,$B$14:$E$15,2))</f>
        <v>10200</v>
      </c>
    </row>
    <row r="4" spans="1:7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 cm="1">
        <f t="array" ref="F4">성과급(E4)</f>
        <v>3200</v>
      </c>
      <c r="G4" s="6">
        <f t="shared" ref="G4:G11" si="0">(D4+F4)*(1-HLOOKUP(D4+F4,$B$14:$E$15,2))</f>
        <v>6480</v>
      </c>
    </row>
    <row r="5" spans="1:7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 cm="1">
        <f t="array" ref="F5">성과급(E5)</f>
        <v>5500</v>
      </c>
      <c r="G5" s="6">
        <f t="shared" si="0"/>
        <v>5850</v>
      </c>
    </row>
    <row r="6" spans="1:7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 cm="1">
        <f t="array" ref="F6">성과급(E6)</f>
        <v>750</v>
      </c>
      <c r="G6" s="6">
        <f t="shared" si="0"/>
        <v>4512.5</v>
      </c>
    </row>
    <row r="7" spans="1:7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 cm="1">
        <f t="array" ref="F7">성과급(E7)</f>
        <v>450</v>
      </c>
      <c r="G7" s="6">
        <f t="shared" si="0"/>
        <v>4227.5</v>
      </c>
    </row>
    <row r="8" spans="1:7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 cm="1">
        <f t="array" ref="F8">성과급(E8)</f>
        <v>1050</v>
      </c>
      <c r="G8" s="6">
        <f t="shared" si="0"/>
        <v>3847.5</v>
      </c>
    </row>
    <row r="9" spans="1:7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 cm="1">
        <f t="array" ref="F9">성과급(E9)</f>
        <v>8000</v>
      </c>
      <c r="G9" s="6">
        <f t="shared" si="0"/>
        <v>9350</v>
      </c>
    </row>
    <row r="10" spans="1:7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 cm="1">
        <f t="array" ref="F10">성과급(E10)</f>
        <v>900</v>
      </c>
      <c r="G10" s="6">
        <f t="shared" si="0"/>
        <v>1900</v>
      </c>
    </row>
    <row r="11" spans="1:7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 cm="1">
        <f t="array" ref="F11">성과급(E11)</f>
        <v>3000</v>
      </c>
      <c r="G11" s="6">
        <f t="shared" si="0"/>
        <v>3800</v>
      </c>
    </row>
    <row r="13" spans="1:7">
      <c r="A13" t="s">
        <v>59</v>
      </c>
      <c r="B13" t="s">
        <v>60</v>
      </c>
    </row>
    <row r="14" spans="1:7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7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>
        <f t="array" ref="B19">MEDIAN(IF((A19&amp;"급")=$C$3:$C$11,$E$3:$E$11))</f>
        <v>28000</v>
      </c>
      <c r="C19" s="11">
        <f t="array" ref="C19">SUM(((A19&amp;"급")=$C$3:$C$11)*($E$3:$E$11&gt;=10000)*$F$3:$F$11)</f>
        <v>7000</v>
      </c>
      <c r="E19" s="8">
        <f>DCOUNTA(A2:F11,1,E21:F22)</f>
        <v>3</v>
      </c>
    </row>
    <row r="20" spans="1:6">
      <c r="A20" s="2">
        <v>3</v>
      </c>
      <c r="B20" s="11">
        <f t="array" ref="B20">MEDIAN(IF((A20&amp;"급")=$C$3:$C$11,$E$3:$E$11))</f>
        <v>10500</v>
      </c>
      <c r="C20" s="11">
        <f t="array" ref="C20">SUM(((A20&amp;"급")=$C$3:$C$11)*($E$3:$E$11&gt;=10000)*$F$3:$F$11)</f>
        <v>8700</v>
      </c>
    </row>
    <row r="21" spans="1:6">
      <c r="A21" s="2">
        <v>4</v>
      </c>
      <c r="B21" s="11">
        <f t="array" ref="B21">MEDIAN(IF((A21&amp;"급")=$C$3:$C$11,$E$3:$E$11))</f>
        <v>19500</v>
      </c>
      <c r="C21" s="11">
        <f t="array" ref="C21">SUM(((A21&amp;"급")=$C$3:$C$11)*($E$3:$E$11&gt;=10000)*$F$3:$F$11)</f>
        <v>8000</v>
      </c>
      <c r="E21" s="12" t="s">
        <v>148</v>
      </c>
      <c r="F21" s="12" t="s">
        <v>149</v>
      </c>
    </row>
    <row r="22" spans="1:6">
      <c r="A22" s="2">
        <v>5</v>
      </c>
      <c r="B22" s="11">
        <f t="array" ref="B22">MEDIAN(IF((A22&amp;"급")=$C$3:$C$11,$E$3:$E$11))</f>
        <v>10500</v>
      </c>
      <c r="C22" s="11">
        <f t="array" ref="C22">SUM(((A22&amp;"급")=$C$3:$C$11)*($E$3:$E$11&gt;=10000)*$F$3:$F$11)</f>
        <v>3000</v>
      </c>
      <c r="E22" s="12" t="s">
        <v>150</v>
      </c>
      <c r="F22" s="12" t="s">
        <v>151</v>
      </c>
    </row>
    <row r="23" spans="1:6">
      <c r="E23" s="10"/>
      <c r="F23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F16"/>
  <sheetViews>
    <sheetView workbookViewId="0">
      <selection activeCell="F4" sqref="F4"/>
    </sheetView>
  </sheetViews>
  <sheetFormatPr defaultRowHeight="16.5"/>
  <cols>
    <col min="1" max="1" width="7.5" bestFit="1" customWidth="1"/>
    <col min="2" max="2" width="9.375" bestFit="1" customWidth="1"/>
    <col min="3" max="3" width="7.375" bestFit="1" customWidth="1"/>
    <col min="4" max="4" width="11.125" bestFit="1" customWidth="1"/>
    <col min="5" max="5" width="13.125" bestFit="1" customWidth="1"/>
    <col min="6" max="6" width="13.875" bestFit="1" customWidth="1"/>
    <col min="7" max="7" width="7.5" bestFit="1" customWidth="1"/>
    <col min="8" max="8" width="7.375" bestFit="1" customWidth="1"/>
  </cols>
  <sheetData>
    <row r="3" spans="1:6">
      <c r="A3" s="37" t="s">
        <v>142</v>
      </c>
      <c r="B3" s="37" t="s">
        <v>143</v>
      </c>
      <c r="C3" t="s">
        <v>147</v>
      </c>
      <c r="D3" t="s">
        <v>146</v>
      </c>
      <c r="E3" t="s">
        <v>144</v>
      </c>
      <c r="F3" t="s">
        <v>145</v>
      </c>
    </row>
    <row r="4" spans="1:6">
      <c r="A4" t="s">
        <v>136</v>
      </c>
      <c r="C4" s="36">
        <v>21</v>
      </c>
      <c r="D4" s="38">
        <v>2500</v>
      </c>
      <c r="E4" s="38">
        <v>26.5</v>
      </c>
      <c r="F4" s="38">
        <v>25042500</v>
      </c>
    </row>
    <row r="5" spans="1:6">
      <c r="B5" t="s">
        <v>139</v>
      </c>
      <c r="C5" s="36">
        <v>9</v>
      </c>
      <c r="D5" s="38">
        <v>2944.4444444444443</v>
      </c>
      <c r="E5" s="38">
        <v>29.125</v>
      </c>
      <c r="F5" s="38">
        <v>6174500</v>
      </c>
    </row>
    <row r="6" spans="1:6">
      <c r="B6" t="s">
        <v>140</v>
      </c>
      <c r="C6" s="36">
        <v>8</v>
      </c>
      <c r="D6" s="38">
        <v>2437.5</v>
      </c>
      <c r="E6" s="38">
        <v>22.833333333333332</v>
      </c>
      <c r="F6" s="38">
        <v>2671500</v>
      </c>
    </row>
    <row r="7" spans="1:6">
      <c r="B7" t="s">
        <v>141</v>
      </c>
      <c r="C7" s="36">
        <v>4</v>
      </c>
      <c r="D7" s="38">
        <v>1625</v>
      </c>
      <c r="E7" s="38">
        <v>26.75</v>
      </c>
      <c r="F7" s="38">
        <v>695500</v>
      </c>
    </row>
    <row r="8" spans="1:6">
      <c r="A8" t="s">
        <v>137</v>
      </c>
      <c r="C8" s="36">
        <v>20</v>
      </c>
      <c r="D8" s="38">
        <v>2325</v>
      </c>
      <c r="E8" s="38">
        <v>30.684210526315791</v>
      </c>
      <c r="F8" s="38">
        <v>27109500</v>
      </c>
    </row>
    <row r="9" spans="1:6">
      <c r="B9" t="s">
        <v>139</v>
      </c>
      <c r="C9" s="36">
        <v>6</v>
      </c>
      <c r="D9" s="38">
        <v>2833.3333333333335</v>
      </c>
      <c r="E9" s="38">
        <v>29.6</v>
      </c>
      <c r="F9" s="38">
        <v>2516000</v>
      </c>
    </row>
    <row r="10" spans="1:6">
      <c r="B10" t="s">
        <v>140</v>
      </c>
      <c r="C10" s="36">
        <v>8</v>
      </c>
      <c r="D10" s="38">
        <v>2437.5</v>
      </c>
      <c r="E10" s="38">
        <v>27.125</v>
      </c>
      <c r="F10" s="38">
        <v>4231500</v>
      </c>
    </row>
    <row r="11" spans="1:6">
      <c r="B11" t="s">
        <v>141</v>
      </c>
      <c r="C11" s="36">
        <v>6</v>
      </c>
      <c r="D11" s="38">
        <v>1666.6666666666667</v>
      </c>
      <c r="E11" s="38">
        <v>36.333333333333336</v>
      </c>
      <c r="F11" s="38">
        <v>2180000</v>
      </c>
    </row>
    <row r="12" spans="1:6">
      <c r="A12" t="s">
        <v>138</v>
      </c>
      <c r="C12" s="36">
        <v>19</v>
      </c>
      <c r="D12" s="38">
        <v>2526.3157894736842</v>
      </c>
      <c r="E12" s="38">
        <v>27.117647058823529</v>
      </c>
      <c r="F12" s="38">
        <v>22128000</v>
      </c>
    </row>
    <row r="13" spans="1:6">
      <c r="B13" t="s">
        <v>139</v>
      </c>
      <c r="C13" s="36">
        <v>7</v>
      </c>
      <c r="D13" s="38">
        <v>3000</v>
      </c>
      <c r="E13" s="38">
        <v>18.166666666666668</v>
      </c>
      <c r="F13" s="38">
        <v>2289000</v>
      </c>
    </row>
    <row r="14" spans="1:6">
      <c r="B14" t="s">
        <v>140</v>
      </c>
      <c r="C14" s="36">
        <v>9</v>
      </c>
      <c r="D14" s="38">
        <v>2555.5555555555557</v>
      </c>
      <c r="E14" s="38">
        <v>34.555555555555557</v>
      </c>
      <c r="F14" s="38">
        <v>7153000</v>
      </c>
    </row>
    <row r="15" spans="1:6">
      <c r="B15" t="s">
        <v>141</v>
      </c>
      <c r="C15" s="36">
        <v>3</v>
      </c>
      <c r="D15" s="38">
        <v>1333.3333333333333</v>
      </c>
      <c r="E15" s="38">
        <v>20.5</v>
      </c>
      <c r="F15" s="38">
        <v>164000</v>
      </c>
    </row>
    <row r="16" spans="1:6">
      <c r="A16" t="s">
        <v>135</v>
      </c>
      <c r="C16" s="36">
        <v>60</v>
      </c>
      <c r="D16" s="38">
        <v>2450</v>
      </c>
      <c r="E16" s="38">
        <v>28.166666666666668</v>
      </c>
      <c r="F16" s="38">
        <v>223587000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59C8-2F8D-4977-9A39-DDB3715379DB}">
  <sheetPr codeName="Sheet8"/>
  <dimension ref="A2:H29"/>
  <sheetViews>
    <sheetView workbookViewId="0">
      <selection activeCell="F31" sqref="F31"/>
    </sheetView>
  </sheetViews>
  <sheetFormatPr defaultRowHeight="16.5" outlineLevelRow="3"/>
  <cols>
    <col min="1" max="1" width="9.25" customWidth="1"/>
    <col min="2" max="2" width="7.625" customWidth="1"/>
    <col min="3" max="3" width="12.75" customWidth="1"/>
    <col min="4" max="5" width="10.125" customWidth="1"/>
    <col min="6" max="6" width="9.375" customWidth="1"/>
    <col min="7" max="7" width="10.375" customWidth="1"/>
    <col min="8" max="8" width="13" bestFit="1" customWidth="1"/>
  </cols>
  <sheetData>
    <row r="2" spans="1:8">
      <c r="A2" t="s">
        <v>97</v>
      </c>
    </row>
    <row r="3" spans="1:8">
      <c r="A3" t="s">
        <v>67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123</v>
      </c>
    </row>
    <row r="4" spans="1:8" outlineLevel="3">
      <c r="A4" t="s">
        <v>91</v>
      </c>
      <c r="B4" t="s">
        <v>78</v>
      </c>
      <c r="C4" t="s">
        <v>79</v>
      </c>
      <c r="D4" s="29">
        <v>120000</v>
      </c>
      <c r="E4" s="29">
        <v>102000</v>
      </c>
      <c r="F4" s="29">
        <v>18000</v>
      </c>
      <c r="G4" s="29">
        <v>4200</v>
      </c>
      <c r="H4" t="s">
        <v>124</v>
      </c>
    </row>
    <row r="5" spans="1:8" outlineLevel="3">
      <c r="A5" t="s">
        <v>77</v>
      </c>
      <c r="B5" t="s">
        <v>78</v>
      </c>
      <c r="C5" t="s">
        <v>79</v>
      </c>
      <c r="D5" s="29">
        <v>110000</v>
      </c>
      <c r="E5" s="29">
        <v>74800</v>
      </c>
      <c r="F5" s="29">
        <v>35200</v>
      </c>
      <c r="G5" s="29">
        <v>1980</v>
      </c>
      <c r="H5" t="s">
        <v>124</v>
      </c>
    </row>
    <row r="6" spans="1:8" outlineLevel="3">
      <c r="A6" t="s">
        <v>92</v>
      </c>
      <c r="B6" t="s">
        <v>78</v>
      </c>
      <c r="C6" t="s">
        <v>79</v>
      </c>
      <c r="D6" s="29">
        <v>89000</v>
      </c>
      <c r="E6" s="29">
        <v>66750</v>
      </c>
      <c r="F6" s="29">
        <v>22250</v>
      </c>
      <c r="G6" s="29">
        <v>1335</v>
      </c>
      <c r="H6" t="s">
        <v>124</v>
      </c>
    </row>
    <row r="7" spans="1:8" outlineLevel="2">
      <c r="C7" s="35" t="s">
        <v>126</v>
      </c>
      <c r="D7" s="29">
        <f>SUBTOTAL(1,D4:D6)</f>
        <v>106333.33333333333</v>
      </c>
      <c r="E7" s="29">
        <f>SUBTOTAL(1,E4:E6)</f>
        <v>81183.333333333328</v>
      </c>
      <c r="F7" s="29">
        <f>SUBTOTAL(1,F4:F6)</f>
        <v>25150</v>
      </c>
      <c r="G7" s="29"/>
    </row>
    <row r="8" spans="1:8" outlineLevel="1">
      <c r="C8" s="35" t="s">
        <v>131</v>
      </c>
      <c r="D8" s="29">
        <f>SUBTOTAL(9,D4:D6)</f>
        <v>319000</v>
      </c>
      <c r="E8" s="29">
        <f>SUBTOTAL(9,E4:E6)</f>
        <v>243550</v>
      </c>
      <c r="F8" s="29">
        <f>SUBTOTAL(9,F4:F6)</f>
        <v>75450</v>
      </c>
      <c r="G8" s="29"/>
    </row>
    <row r="9" spans="1:8" outlineLevel="3">
      <c r="A9" t="s">
        <v>74</v>
      </c>
      <c r="B9" t="s">
        <v>75</v>
      </c>
      <c r="C9" t="s">
        <v>76</v>
      </c>
      <c r="D9" s="29">
        <v>94000</v>
      </c>
      <c r="E9" s="29">
        <v>58280</v>
      </c>
      <c r="F9" s="29">
        <v>35720</v>
      </c>
      <c r="G9" s="29">
        <v>1128</v>
      </c>
      <c r="H9" t="s">
        <v>124</v>
      </c>
    </row>
    <row r="10" spans="1:8" outlineLevel="3">
      <c r="A10" t="s">
        <v>94</v>
      </c>
      <c r="B10" t="s">
        <v>75</v>
      </c>
      <c r="C10" t="s">
        <v>76</v>
      </c>
      <c r="D10" s="29">
        <v>75600</v>
      </c>
      <c r="E10" s="29">
        <v>45360</v>
      </c>
      <c r="F10" s="29">
        <v>30240</v>
      </c>
      <c r="G10">
        <v>0</v>
      </c>
      <c r="H10" t="s">
        <v>125</v>
      </c>
    </row>
    <row r="11" spans="1:8" outlineLevel="3">
      <c r="A11" t="s">
        <v>88</v>
      </c>
      <c r="B11" t="s">
        <v>75</v>
      </c>
      <c r="C11" t="s">
        <v>76</v>
      </c>
      <c r="D11" s="29">
        <v>64000</v>
      </c>
      <c r="E11" s="29">
        <v>42240</v>
      </c>
      <c r="F11" s="29">
        <v>21760</v>
      </c>
      <c r="G11">
        <v>384</v>
      </c>
      <c r="H11" t="s">
        <v>124</v>
      </c>
    </row>
    <row r="12" spans="1:8" outlineLevel="3">
      <c r="A12" t="s">
        <v>93</v>
      </c>
      <c r="B12" t="s">
        <v>75</v>
      </c>
      <c r="C12" t="s">
        <v>76</v>
      </c>
      <c r="D12" s="29">
        <v>60000</v>
      </c>
      <c r="E12" s="29">
        <v>58200</v>
      </c>
      <c r="F12" s="29">
        <v>1800</v>
      </c>
      <c r="G12" s="29">
        <v>2220</v>
      </c>
      <c r="H12" t="s">
        <v>124</v>
      </c>
    </row>
    <row r="13" spans="1:8" outlineLevel="3">
      <c r="A13" t="s">
        <v>80</v>
      </c>
      <c r="B13" t="s">
        <v>75</v>
      </c>
      <c r="C13" t="s">
        <v>76</v>
      </c>
      <c r="D13" s="29">
        <v>50000</v>
      </c>
      <c r="E13" s="29">
        <v>37500</v>
      </c>
      <c r="F13" s="29">
        <v>12500</v>
      </c>
      <c r="G13">
        <v>250</v>
      </c>
      <c r="H13" t="s">
        <v>124</v>
      </c>
    </row>
    <row r="14" spans="1:8" outlineLevel="2">
      <c r="C14" s="35" t="s">
        <v>127</v>
      </c>
      <c r="D14" s="29">
        <f>SUBTOTAL(1,D9:D13)</f>
        <v>68720</v>
      </c>
      <c r="E14" s="29">
        <f>SUBTOTAL(1,E9:E13)</f>
        <v>48316</v>
      </c>
      <c r="F14" s="29">
        <f>SUBTOTAL(1,F9:F13)</f>
        <v>20404</v>
      </c>
    </row>
    <row r="15" spans="1:8" outlineLevel="1">
      <c r="C15" s="35" t="s">
        <v>132</v>
      </c>
      <c r="D15" s="29">
        <f>SUBTOTAL(9,D9:D13)</f>
        <v>343600</v>
      </c>
      <c r="E15" s="29">
        <f>SUBTOTAL(9,E9:E13)</f>
        <v>241580</v>
      </c>
      <c r="F15" s="29">
        <f>SUBTOTAL(9,F9:F13)</f>
        <v>102020</v>
      </c>
    </row>
    <row r="16" spans="1:8" outlineLevel="3">
      <c r="A16" t="s">
        <v>89</v>
      </c>
      <c r="B16" t="s">
        <v>49</v>
      </c>
      <c r="C16" t="s">
        <v>87</v>
      </c>
      <c r="D16" s="29">
        <v>84000</v>
      </c>
      <c r="E16" s="29">
        <v>79800</v>
      </c>
      <c r="F16" s="29">
        <v>4200</v>
      </c>
      <c r="G16" s="29">
        <v>2940</v>
      </c>
      <c r="H16" t="s">
        <v>124</v>
      </c>
    </row>
    <row r="17" spans="1:8" outlineLevel="3">
      <c r="A17" t="s">
        <v>86</v>
      </c>
      <c r="B17" t="s">
        <v>49</v>
      </c>
      <c r="C17" t="s">
        <v>87</v>
      </c>
      <c r="D17" s="29">
        <v>79800</v>
      </c>
      <c r="E17" s="29">
        <v>57456</v>
      </c>
      <c r="F17" s="29">
        <v>22344</v>
      </c>
      <c r="G17">
        <v>958</v>
      </c>
      <c r="H17" t="s">
        <v>124</v>
      </c>
    </row>
    <row r="18" spans="1:8" outlineLevel="2">
      <c r="C18" s="35" t="s">
        <v>128</v>
      </c>
      <c r="D18" s="29">
        <f>SUBTOTAL(1,D16:D17)</f>
        <v>81900</v>
      </c>
      <c r="E18" s="29">
        <f>SUBTOTAL(1,E16:E17)</f>
        <v>68628</v>
      </c>
      <c r="F18" s="29">
        <f>SUBTOTAL(1,F16:F17)</f>
        <v>13272</v>
      </c>
    </row>
    <row r="19" spans="1:8" outlineLevel="1">
      <c r="C19" s="35" t="s">
        <v>133</v>
      </c>
      <c r="D19" s="29">
        <f>SUBTOTAL(9,D16:D17)</f>
        <v>163800</v>
      </c>
      <c r="E19" s="29">
        <f>SUBTOTAL(9,E16:E17)</f>
        <v>137256</v>
      </c>
      <c r="F19" s="29">
        <f>SUBTOTAL(9,F16:F17)</f>
        <v>26544</v>
      </c>
    </row>
    <row r="20" spans="1:8" outlineLevel="3">
      <c r="A20" t="s">
        <v>95</v>
      </c>
      <c r="B20" t="s">
        <v>82</v>
      </c>
      <c r="C20" t="s">
        <v>83</v>
      </c>
      <c r="D20" s="29">
        <v>39780</v>
      </c>
      <c r="E20" s="29">
        <v>31824</v>
      </c>
      <c r="F20" s="29">
        <v>7956</v>
      </c>
      <c r="G20">
        <v>398</v>
      </c>
      <c r="H20" t="s">
        <v>124</v>
      </c>
    </row>
    <row r="21" spans="1:8" outlineLevel="3">
      <c r="A21" t="s">
        <v>90</v>
      </c>
      <c r="B21" t="s">
        <v>82</v>
      </c>
      <c r="C21" t="s">
        <v>83</v>
      </c>
      <c r="D21" s="29">
        <v>33000</v>
      </c>
      <c r="E21" s="29">
        <v>32010</v>
      </c>
      <c r="F21">
        <v>990</v>
      </c>
      <c r="G21">
        <v>990</v>
      </c>
      <c r="H21" t="s">
        <v>124</v>
      </c>
    </row>
    <row r="22" spans="1:8" outlineLevel="3">
      <c r="A22" t="s">
        <v>84</v>
      </c>
      <c r="B22" t="s">
        <v>82</v>
      </c>
      <c r="C22" t="s">
        <v>83</v>
      </c>
      <c r="D22" s="29">
        <v>28000</v>
      </c>
      <c r="E22" s="29">
        <v>25760</v>
      </c>
      <c r="F22" s="29">
        <v>2240</v>
      </c>
      <c r="G22">
        <v>616</v>
      </c>
      <c r="H22" t="s">
        <v>124</v>
      </c>
    </row>
    <row r="23" spans="1:8" outlineLevel="3">
      <c r="A23" t="s">
        <v>81</v>
      </c>
      <c r="B23" t="s">
        <v>82</v>
      </c>
      <c r="C23" t="s">
        <v>83</v>
      </c>
      <c r="D23" s="29">
        <v>19800</v>
      </c>
      <c r="E23" s="29">
        <v>9504</v>
      </c>
      <c r="F23" s="29">
        <v>10296</v>
      </c>
      <c r="G23">
        <v>-634</v>
      </c>
      <c r="H23" t="s">
        <v>125</v>
      </c>
    </row>
    <row r="24" spans="1:8" outlineLevel="3">
      <c r="A24" t="s">
        <v>96</v>
      </c>
      <c r="B24" t="s">
        <v>82</v>
      </c>
      <c r="C24" t="s">
        <v>83</v>
      </c>
      <c r="D24" s="29">
        <v>19000</v>
      </c>
      <c r="E24" s="29">
        <v>13490</v>
      </c>
      <c r="F24" s="29">
        <v>5510</v>
      </c>
      <c r="G24">
        <v>-171</v>
      </c>
      <c r="H24" t="s">
        <v>124</v>
      </c>
    </row>
    <row r="25" spans="1:8" outlineLevel="3">
      <c r="A25" t="s">
        <v>85</v>
      </c>
      <c r="B25" t="s">
        <v>82</v>
      </c>
      <c r="C25" t="s">
        <v>83</v>
      </c>
      <c r="D25" s="29">
        <v>18000</v>
      </c>
      <c r="E25" s="29">
        <v>9900</v>
      </c>
      <c r="F25" s="29">
        <v>8100</v>
      </c>
      <c r="G25">
        <v>-450</v>
      </c>
      <c r="H25" t="s">
        <v>125</v>
      </c>
    </row>
    <row r="26" spans="1:8" outlineLevel="2">
      <c r="C26" s="35" t="s">
        <v>129</v>
      </c>
      <c r="D26" s="29">
        <f>SUBTOTAL(1,D20:D25)</f>
        <v>26263.333333333332</v>
      </c>
      <c r="E26" s="29">
        <f>SUBTOTAL(1,E20:E25)</f>
        <v>20414.666666666668</v>
      </c>
      <c r="F26" s="29">
        <f>SUBTOTAL(1,F20:F25)</f>
        <v>5848.666666666667</v>
      </c>
    </row>
    <row r="27" spans="1:8" outlineLevel="1">
      <c r="C27" s="35" t="s">
        <v>134</v>
      </c>
      <c r="D27" s="29">
        <f>SUBTOTAL(9,D20:D25)</f>
        <v>157580</v>
      </c>
      <c r="E27" s="29">
        <f>SUBTOTAL(9,E20:E25)</f>
        <v>122488</v>
      </c>
      <c r="F27" s="29">
        <f>SUBTOTAL(9,F20:F25)</f>
        <v>35092</v>
      </c>
    </row>
    <row r="28" spans="1:8">
      <c r="C28" s="35" t="s">
        <v>130</v>
      </c>
      <c r="D28" s="29">
        <f>SUBTOTAL(1,D4:D25)</f>
        <v>61498.75</v>
      </c>
      <c r="E28" s="29">
        <f>SUBTOTAL(1,E4:E25)</f>
        <v>46554.625</v>
      </c>
      <c r="F28" s="29">
        <f>SUBTOTAL(1,F4:F25)</f>
        <v>14944.125</v>
      </c>
    </row>
    <row r="29" spans="1:8">
      <c r="C29" s="35" t="s">
        <v>135</v>
      </c>
      <c r="D29" s="29">
        <f>SUBTOTAL(9,D4:D25)</f>
        <v>983980</v>
      </c>
      <c r="E29" s="29">
        <f>SUBTOTAL(9,E4:E25)</f>
        <v>744874</v>
      </c>
      <c r="F29" s="29">
        <f>SUBTOTAL(9,F4:F25)</f>
        <v>239106</v>
      </c>
    </row>
  </sheetData>
  <sortState xmlns:xlrd2="http://schemas.microsoft.com/office/spreadsheetml/2017/richdata2" ref="A4:H25">
    <sortCondition ref="C4:C25"/>
    <sortCondition descending="1" ref="D4:D2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G1:J10"/>
  <sheetViews>
    <sheetView workbookViewId="0">
      <selection activeCell="J22" sqref="J22"/>
    </sheetView>
  </sheetViews>
  <sheetFormatPr defaultRowHeight="16.5"/>
  <cols>
    <col min="1" max="5" width="10.625" customWidth="1"/>
    <col min="6" max="6" width="2.75" customWidth="1"/>
    <col min="8" max="8" width="5.25" bestFit="1" customWidth="1"/>
    <col min="9" max="9" width="11.625" bestFit="1" customWidth="1"/>
    <col min="10" max="10" width="11" bestFit="1" customWidth="1"/>
  </cols>
  <sheetData>
    <row r="1" spans="7:10" ht="17.25" thickBot="1"/>
    <row r="2" spans="7:10" ht="17.25" thickBot="1">
      <c r="G2" s="16" t="s">
        <v>98</v>
      </c>
      <c r="H2" s="17" t="s">
        <v>99</v>
      </c>
      <c r="I2" s="17" t="s">
        <v>100</v>
      </c>
      <c r="J2" s="18" t="s">
        <v>101</v>
      </c>
    </row>
    <row r="3" spans="7:10" ht="17.25" thickTop="1">
      <c r="G3" s="19" t="s">
        <v>102</v>
      </c>
      <c r="H3" s="20" t="s">
        <v>103</v>
      </c>
      <c r="I3" s="20">
        <v>100</v>
      </c>
      <c r="J3" s="21">
        <v>20</v>
      </c>
    </row>
    <row r="4" spans="7:10">
      <c r="G4" s="22" t="s">
        <v>104</v>
      </c>
      <c r="H4" s="2" t="s">
        <v>105</v>
      </c>
      <c r="I4" s="2">
        <v>150</v>
      </c>
      <c r="J4" s="23">
        <v>30</v>
      </c>
    </row>
    <row r="5" spans="7:10">
      <c r="G5" s="22" t="s">
        <v>106</v>
      </c>
      <c r="H5" s="2" t="s">
        <v>107</v>
      </c>
      <c r="I5" s="2">
        <v>230</v>
      </c>
      <c r="J5" s="23">
        <v>100</v>
      </c>
    </row>
    <row r="6" spans="7:10">
      <c r="G6" s="22" t="s">
        <v>108</v>
      </c>
      <c r="H6" s="2" t="s">
        <v>103</v>
      </c>
      <c r="I6" s="2">
        <v>270</v>
      </c>
      <c r="J6" s="23">
        <v>110</v>
      </c>
    </row>
    <row r="7" spans="7:10">
      <c r="G7" s="22" t="s">
        <v>109</v>
      </c>
      <c r="H7" s="2" t="s">
        <v>103</v>
      </c>
      <c r="I7" s="2">
        <v>270</v>
      </c>
      <c r="J7" s="23">
        <v>90</v>
      </c>
    </row>
    <row r="8" spans="7:10">
      <c r="G8" s="22" t="s">
        <v>110</v>
      </c>
      <c r="H8" s="2" t="s">
        <v>107</v>
      </c>
      <c r="I8" s="2">
        <v>280</v>
      </c>
      <c r="J8" s="23">
        <v>70</v>
      </c>
    </row>
    <row r="9" spans="7:10">
      <c r="G9" s="22" t="s">
        <v>111</v>
      </c>
      <c r="H9" s="2" t="s">
        <v>105</v>
      </c>
      <c r="I9" s="2">
        <v>200</v>
      </c>
      <c r="J9" s="23">
        <v>30</v>
      </c>
    </row>
    <row r="10" spans="7:10" ht="17.25" thickBot="1">
      <c r="G10" s="32" t="s">
        <v>112</v>
      </c>
      <c r="H10" s="33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G23"/>
  <sheetViews>
    <sheetView workbookViewId="0">
      <selection activeCell="G2" sqref="G2"/>
    </sheetView>
  </sheetViews>
  <sheetFormatPr defaultRowHeight="16.5"/>
  <cols>
    <col min="1" max="1" width="8" bestFit="1" customWidth="1"/>
    <col min="2" max="2" width="6.375" bestFit="1" customWidth="1"/>
    <col min="3" max="3" width="9.625" customWidth="1"/>
    <col min="4" max="5" width="9.375" bestFit="1" customWidth="1"/>
    <col min="6" max="6" width="11.25" customWidth="1"/>
    <col min="7" max="7" width="13.875" customWidth="1"/>
  </cols>
  <sheetData>
    <row r="2" spans="1:7">
      <c r="A2" t="s">
        <v>97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74</v>
      </c>
      <c r="B4" s="14" t="s">
        <v>75</v>
      </c>
      <c r="C4" s="14" t="s">
        <v>76</v>
      </c>
      <c r="D4" s="15">
        <v>94000</v>
      </c>
      <c r="E4" s="15">
        <v>58280</v>
      </c>
      <c r="F4" s="15">
        <v>35720</v>
      </c>
      <c r="G4" s="34">
        <v>1128</v>
      </c>
    </row>
    <row r="5" spans="1:7">
      <c r="A5" s="14" t="s">
        <v>77</v>
      </c>
      <c r="B5" s="14" t="s">
        <v>78</v>
      </c>
      <c r="C5" s="14" t="s">
        <v>79</v>
      </c>
      <c r="D5" s="15">
        <v>110000</v>
      </c>
      <c r="E5" s="15">
        <v>74800</v>
      </c>
      <c r="F5" s="15">
        <v>35200</v>
      </c>
      <c r="G5" s="34">
        <v>1980</v>
      </c>
    </row>
    <row r="6" spans="1:7">
      <c r="A6" s="14" t="s">
        <v>80</v>
      </c>
      <c r="B6" s="14" t="s">
        <v>75</v>
      </c>
      <c r="C6" s="14" t="s">
        <v>76</v>
      </c>
      <c r="D6" s="15">
        <v>50000</v>
      </c>
      <c r="E6" s="15">
        <v>37500</v>
      </c>
      <c r="F6" s="15">
        <v>12500</v>
      </c>
      <c r="G6" s="34">
        <v>250</v>
      </c>
    </row>
    <row r="7" spans="1:7">
      <c r="A7" s="14" t="s">
        <v>81</v>
      </c>
      <c r="B7" s="14" t="s">
        <v>82</v>
      </c>
      <c r="C7" s="14" t="s">
        <v>83</v>
      </c>
      <c r="D7" s="15">
        <v>19800</v>
      </c>
      <c r="E7" s="15">
        <v>9504</v>
      </c>
      <c r="F7" s="15">
        <v>10296</v>
      </c>
      <c r="G7" s="34">
        <v>-1633.6</v>
      </c>
    </row>
    <row r="8" spans="1:7">
      <c r="A8" s="14" t="s">
        <v>84</v>
      </c>
      <c r="B8" s="14" t="s">
        <v>82</v>
      </c>
      <c r="C8" s="14" t="s">
        <v>83</v>
      </c>
      <c r="D8" s="15">
        <v>28000</v>
      </c>
      <c r="E8" s="15">
        <v>25760</v>
      </c>
      <c r="F8" s="15">
        <v>2240</v>
      </c>
      <c r="G8" s="34">
        <v>616</v>
      </c>
    </row>
    <row r="9" spans="1:7">
      <c r="A9" s="14" t="s">
        <v>85</v>
      </c>
      <c r="B9" s="14" t="s">
        <v>82</v>
      </c>
      <c r="C9" s="14" t="s">
        <v>83</v>
      </c>
      <c r="D9" s="15">
        <v>18000</v>
      </c>
      <c r="E9" s="15">
        <v>9900</v>
      </c>
      <c r="F9" s="15">
        <v>8100</v>
      </c>
      <c r="G9" s="34">
        <v>-450</v>
      </c>
    </row>
    <row r="10" spans="1:7">
      <c r="A10" s="14" t="s">
        <v>86</v>
      </c>
      <c r="B10" s="14" t="s">
        <v>49</v>
      </c>
      <c r="C10" s="14" t="s">
        <v>87</v>
      </c>
      <c r="D10" s="15">
        <v>79800</v>
      </c>
      <c r="E10" s="15">
        <v>57456</v>
      </c>
      <c r="F10" s="15">
        <v>22344</v>
      </c>
      <c r="G10" s="34">
        <v>957.6</v>
      </c>
    </row>
    <row r="11" spans="1:7">
      <c r="A11" s="14" t="s">
        <v>88</v>
      </c>
      <c r="B11" s="14" t="s">
        <v>75</v>
      </c>
      <c r="C11" s="14" t="s">
        <v>76</v>
      </c>
      <c r="D11" s="15">
        <v>64000</v>
      </c>
      <c r="E11" s="15">
        <v>42240</v>
      </c>
      <c r="F11" s="15">
        <v>21760</v>
      </c>
      <c r="G11" s="34" t="s">
        <v>113</v>
      </c>
    </row>
    <row r="12" spans="1:7">
      <c r="A12" s="14" t="s">
        <v>89</v>
      </c>
      <c r="B12" s="14" t="s">
        <v>49</v>
      </c>
      <c r="C12" s="14" t="s">
        <v>87</v>
      </c>
      <c r="D12" s="15">
        <v>84000</v>
      </c>
      <c r="E12" s="15">
        <v>79800</v>
      </c>
      <c r="F12" s="15">
        <v>4200</v>
      </c>
      <c r="G12" s="34">
        <v>2940</v>
      </c>
    </row>
    <row r="13" spans="1:7">
      <c r="A13" s="14" t="s">
        <v>90</v>
      </c>
      <c r="B13" s="14" t="s">
        <v>82</v>
      </c>
      <c r="C13" s="14" t="s">
        <v>83</v>
      </c>
      <c r="D13" s="15">
        <v>33000</v>
      </c>
      <c r="E13" s="15">
        <v>32010</v>
      </c>
      <c r="F13" s="15">
        <v>990</v>
      </c>
      <c r="G13" s="34">
        <v>990</v>
      </c>
    </row>
    <row r="14" spans="1:7">
      <c r="A14" s="14" t="s">
        <v>81</v>
      </c>
      <c r="B14" s="14" t="s">
        <v>82</v>
      </c>
      <c r="C14" s="14" t="s">
        <v>83</v>
      </c>
      <c r="D14" s="15">
        <v>21000</v>
      </c>
      <c r="E14" s="15">
        <v>18480</v>
      </c>
      <c r="F14" s="15">
        <v>2520</v>
      </c>
      <c r="G14" s="34">
        <v>168</v>
      </c>
    </row>
    <row r="15" spans="1:7">
      <c r="A15" s="14" t="s">
        <v>81</v>
      </c>
      <c r="B15" s="14" t="s">
        <v>82</v>
      </c>
      <c r="C15" s="14" t="s">
        <v>83</v>
      </c>
      <c r="D15" s="15">
        <v>19800</v>
      </c>
      <c r="E15" s="15">
        <v>9504</v>
      </c>
      <c r="F15" s="15">
        <v>10296</v>
      </c>
      <c r="G15" s="34">
        <v>-633.6</v>
      </c>
    </row>
    <row r="16" spans="1:7">
      <c r="A16" s="14" t="s">
        <v>91</v>
      </c>
      <c r="B16" s="14" t="s">
        <v>78</v>
      </c>
      <c r="C16" s="14" t="s">
        <v>79</v>
      </c>
      <c r="D16" s="15">
        <v>120000</v>
      </c>
      <c r="E16" s="15">
        <v>102000</v>
      </c>
      <c r="F16" s="15">
        <v>18000</v>
      </c>
      <c r="G16" s="34">
        <v>4200</v>
      </c>
    </row>
    <row r="17" spans="1:7">
      <c r="A17" s="14" t="s">
        <v>92</v>
      </c>
      <c r="B17" s="14" t="s">
        <v>78</v>
      </c>
      <c r="C17" s="14" t="s">
        <v>79</v>
      </c>
      <c r="D17" s="15">
        <v>89000</v>
      </c>
      <c r="E17" s="15">
        <v>66750</v>
      </c>
      <c r="F17" s="15">
        <v>22250</v>
      </c>
      <c r="G17" s="34">
        <v>1335</v>
      </c>
    </row>
    <row r="18" spans="1:7">
      <c r="A18" s="14" t="s">
        <v>93</v>
      </c>
      <c r="B18" s="14" t="s">
        <v>75</v>
      </c>
      <c r="C18" s="14" t="s">
        <v>76</v>
      </c>
      <c r="D18" s="15">
        <v>60000</v>
      </c>
      <c r="E18" s="15">
        <v>58200</v>
      </c>
      <c r="F18" s="15">
        <v>1800</v>
      </c>
      <c r="G18" s="34">
        <v>2220</v>
      </c>
    </row>
    <row r="19" spans="1:7">
      <c r="A19" s="14" t="s">
        <v>84</v>
      </c>
      <c r="B19" s="14" t="s">
        <v>82</v>
      </c>
      <c r="C19" s="14" t="s">
        <v>83</v>
      </c>
      <c r="D19" s="15">
        <v>26800</v>
      </c>
      <c r="E19" s="15">
        <v>19028</v>
      </c>
      <c r="F19" s="15">
        <v>7772</v>
      </c>
      <c r="G19" s="34" t="s">
        <v>113</v>
      </c>
    </row>
    <row r="20" spans="1:7">
      <c r="A20" s="14" t="s">
        <v>94</v>
      </c>
      <c r="B20" s="14" t="s">
        <v>75</v>
      </c>
      <c r="C20" s="14" t="s">
        <v>76</v>
      </c>
      <c r="D20" s="15">
        <v>75600</v>
      </c>
      <c r="E20" s="15">
        <v>45360</v>
      </c>
      <c r="F20" s="15">
        <v>30240</v>
      </c>
      <c r="G20" s="34">
        <v>0</v>
      </c>
    </row>
    <row r="21" spans="1:7">
      <c r="A21" s="14" t="s">
        <v>95</v>
      </c>
      <c r="B21" s="14" t="s">
        <v>82</v>
      </c>
      <c r="C21" s="14" t="s">
        <v>83</v>
      </c>
      <c r="D21" s="15">
        <v>39780</v>
      </c>
      <c r="E21" s="15">
        <v>31824</v>
      </c>
      <c r="F21" s="15">
        <v>7956</v>
      </c>
      <c r="G21" s="34">
        <v>397.8</v>
      </c>
    </row>
    <row r="22" spans="1:7">
      <c r="A22" s="14" t="s">
        <v>93</v>
      </c>
      <c r="B22" s="14" t="s">
        <v>75</v>
      </c>
      <c r="C22" s="14" t="s">
        <v>76</v>
      </c>
      <c r="D22" s="15">
        <v>60000</v>
      </c>
      <c r="E22" s="15">
        <v>58200</v>
      </c>
      <c r="F22" s="15">
        <v>1800</v>
      </c>
      <c r="G22" s="34">
        <v>2220</v>
      </c>
    </row>
    <row r="23" spans="1:7">
      <c r="A23" s="14" t="s">
        <v>96</v>
      </c>
      <c r="B23" s="14" t="s">
        <v>82</v>
      </c>
      <c r="C23" s="14" t="s">
        <v>83</v>
      </c>
      <c r="D23" s="15">
        <v>19000</v>
      </c>
      <c r="E23" s="15">
        <v>13490</v>
      </c>
      <c r="F23" s="15">
        <v>5510</v>
      </c>
      <c r="G23" s="34">
        <v>-171</v>
      </c>
    </row>
  </sheetData>
  <phoneticPr fontId="1" type="noConversion"/>
  <conditionalFormatting sqref="D4:D23">
    <cfRule type="iconSet" priority="1">
      <iconSet>
        <cfvo type="percent" val="0"/>
        <cfvo type="percent" val="40"/>
        <cfvo type="percent" val="70"/>
      </iconSet>
    </cfRule>
    <cfRule type="iconSet" priority="2">
      <iconSet>
        <cfvo type="percent" val="0"/>
        <cfvo type="percent" val="40"/>
        <cfvo type="percent" val="70"/>
      </iconSet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6"/>
  <sheetViews>
    <sheetView tabSelected="1" workbookViewId="0">
      <selection activeCell="G14" sqref="G14"/>
    </sheetView>
  </sheetViews>
  <sheetFormatPr defaultRowHeight="16.5"/>
  <cols>
    <col min="1" max="1" width="13.625" customWidth="1"/>
  </cols>
  <sheetData>
    <row r="1" spans="1:4" ht="20.25">
      <c r="A1" s="26" t="s">
        <v>114</v>
      </c>
    </row>
    <row r="3" spans="1:4">
      <c r="A3" s="27" t="s">
        <v>115</v>
      </c>
      <c r="B3" s="27" t="s">
        <v>116</v>
      </c>
      <c r="C3" s="27" t="s">
        <v>117</v>
      </c>
      <c r="D3" s="27" t="s">
        <v>118</v>
      </c>
    </row>
    <row r="4" spans="1:4">
      <c r="A4" s="28">
        <v>45448</v>
      </c>
      <c r="B4" t="s">
        <v>119</v>
      </c>
      <c r="C4">
        <v>10</v>
      </c>
      <c r="D4" s="29">
        <v>15000</v>
      </c>
    </row>
    <row r="5" spans="1:4">
      <c r="A5" s="28">
        <v>45448</v>
      </c>
      <c r="B5" t="s">
        <v>120</v>
      </c>
      <c r="C5">
        <v>5</v>
      </c>
      <c r="D5" s="29">
        <v>10000</v>
      </c>
    </row>
    <row r="6" spans="1:4">
      <c r="A6" s="28">
        <v>45448</v>
      </c>
      <c r="B6" t="s">
        <v>121</v>
      </c>
      <c r="C6">
        <v>3</v>
      </c>
      <c r="D6" s="29">
        <v>3000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도서대여">
          <controlPr defaultSize="0" autoLine="0" r:id="rId5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57150</xdr:colOff>
                <xdr:row>2</xdr:row>
                <xdr:rowOff>114300</xdr:rowOff>
              </to>
            </anchor>
          </controlPr>
        </control>
      </mc:Choice>
      <mc:Fallback>
        <control shapeId="2049" r:id="rId4" name="cmd도서대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2</vt:i4>
      </vt:variant>
    </vt:vector>
  </HeadingPairs>
  <TitlesOfParts>
    <vt:vector size="9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손휘웅</cp:lastModifiedBy>
  <dcterms:created xsi:type="dcterms:W3CDTF">2023-05-12T01:27:33Z</dcterms:created>
  <dcterms:modified xsi:type="dcterms:W3CDTF">2025-06-03T04:31:07Z</dcterms:modified>
</cp:coreProperties>
</file>