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user\Desktop\HANNA\컴활\길벗컴활1급\01 엑셀\04 실전모의고사\"/>
    </mc:Choice>
  </mc:AlternateContent>
  <bookViews>
    <workbookView xWindow="-120" yWindow="-120" windowWidth="29040" windowHeight="15840" activeTab="6"/>
  </bookViews>
  <sheets>
    <sheet name="기본작업" sheetId="1" r:id="rId1"/>
    <sheet name="계산작업" sheetId="2" r:id="rId2"/>
    <sheet name="분석작업-1" sheetId="3" r:id="rId3"/>
    <sheet name="분석작업-2" sheetId="8" r:id="rId4"/>
    <sheet name="기타작업-1" sheetId="5" r:id="rId5"/>
    <sheet name="기타작업-2" sheetId="6" r:id="rId6"/>
    <sheet name="기타작업-3" sheetId="7" r:id="rId7"/>
  </sheets>
  <functionGroups builtInGroupCount="18"/>
  <definedNames>
    <definedName name="_xlnm._FilterDatabase" localSheetId="0" hidden="1">기본작업!$A$3:$F$17</definedName>
    <definedName name="_xlnm.Criteria" localSheetId="0">기본작업!$A$19:$A$20</definedName>
    <definedName name="_xlnm.Extract" localSheetId="0">기본작업!$A$22:$F$22</definedName>
    <definedName name="_xlnm.Print_Area" localSheetId="0">기본작업!$A$1:$F$25</definedName>
  </definedNames>
  <calcPr calcId="162913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C20" i="2" a="1"/>
  <c r="C20" i="2" s="1"/>
  <c r="C21" i="2" a="1"/>
  <c r="C21" i="2" s="1"/>
  <c r="C22" i="2" a="1"/>
  <c r="C22" i="2" s="1"/>
  <c r="C19" i="2" a="1"/>
  <c r="C19" i="2" s="1"/>
  <c r="B20" i="2" a="1"/>
  <c r="B20" i="2" s="1"/>
  <c r="B21" i="2" a="1"/>
  <c r="B21" i="2" s="1"/>
  <c r="B22" i="2" a="1"/>
  <c r="B22" i="2" s="1"/>
  <c r="B19" i="2" a="1"/>
  <c r="B19" i="2" s="1"/>
  <c r="G4" i="2"/>
  <c r="G5" i="2"/>
  <c r="G6" i="2"/>
  <c r="G7" i="2"/>
  <c r="G8" i="2"/>
  <c r="G9" i="2"/>
  <c r="G10" i="2"/>
  <c r="G11" i="2"/>
  <c r="G3" i="2"/>
  <c r="F28" i="8"/>
  <c r="E28" i="8"/>
  <c r="D28" i="8"/>
  <c r="F26" i="8"/>
  <c r="E26" i="8"/>
  <c r="D26" i="8"/>
  <c r="F18" i="8"/>
  <c r="E18" i="8"/>
  <c r="D18" i="8"/>
  <c r="F14" i="8"/>
  <c r="E14" i="8"/>
  <c r="D14" i="8"/>
  <c r="F7" i="8"/>
  <c r="E7" i="8"/>
  <c r="D7" i="8"/>
  <c r="D29" i="8" s="1"/>
  <c r="F29" i="8"/>
  <c r="E29" i="8"/>
  <c r="F27" i="8"/>
  <c r="E27" i="8"/>
  <c r="D27" i="8"/>
  <c r="F19" i="8"/>
  <c r="E19" i="8"/>
  <c r="D19" i="8"/>
  <c r="F15" i="8"/>
  <c r="E15" i="8"/>
  <c r="D15" i="8"/>
  <c r="F8" i="8"/>
  <c r="E8" i="8"/>
  <c r="D8" i="8"/>
  <c r="A20" i="1"/>
  <c r="F4" i="2"/>
  <c r="F8" i="2"/>
  <c r="F11" i="2"/>
  <c r="F5" i="2"/>
  <c r="F9" i="2"/>
  <c r="F6" i="2"/>
  <c r="F10" i="2"/>
  <c r="F7" i="2"/>
  <c r="F3" i="2"/>
  <c r="I10" i="5" l="1"/>
  <c r="J10" i="5"/>
</calcChain>
</file>

<file path=xl/connections.xml><?xml version="1.0" encoding="utf-8"?>
<connections xmlns="http://schemas.openxmlformats.org/spreadsheetml/2006/main">
  <connection id="1" sourceFile="C:\Users\user\Desktop\HANNA\컴활\길벗컴활1급\01 엑셀\04 실전모의고사\가전제품판매.accdb" keepAlive="1" name="가전제품판매" type="5" refreshedVersion="6">
    <dbPr connection="Provider=Microsoft.ACE.OLEDB.12.0;User ID=Admin;Data Source=C:\Users\user\Desktop\HANNA\컴활\길벗컴활1급\01 엑셀\04 실전모의고사\가전제품판매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대리점별판매현황" commandType="3"/>
  </connection>
</connections>
</file>

<file path=xl/sharedStrings.xml><?xml version="1.0" encoding="utf-8"?>
<sst xmlns="http://schemas.openxmlformats.org/spreadsheetml/2006/main" count="313" uniqueCount="153">
  <si>
    <t>사원코드</t>
  </si>
  <si>
    <t>호봉</t>
  </si>
  <si>
    <t>직무</t>
  </si>
  <si>
    <t>연봉</t>
  </si>
  <si>
    <t>연월차</t>
  </si>
  <si>
    <t>특근비</t>
  </si>
  <si>
    <t>SG0111</t>
  </si>
  <si>
    <t>수석연구원</t>
  </si>
  <si>
    <t>연구직</t>
  </si>
  <si>
    <t>SG0710</t>
  </si>
  <si>
    <t>선임연구원</t>
  </si>
  <si>
    <t>SG0204</t>
  </si>
  <si>
    <t>책임연구원</t>
  </si>
  <si>
    <t>SG0712</t>
  </si>
  <si>
    <t>SG0812</t>
  </si>
  <si>
    <t>연구원</t>
  </si>
  <si>
    <t>SG0810</t>
  </si>
  <si>
    <t>SG0411</t>
  </si>
  <si>
    <t>과장4호</t>
  </si>
  <si>
    <t>일반직</t>
  </si>
  <si>
    <t>SG0813</t>
  </si>
  <si>
    <t>부장1호</t>
  </si>
  <si>
    <t>SG0205</t>
  </si>
  <si>
    <t>사원3호</t>
  </si>
  <si>
    <t>SG0203</t>
  </si>
  <si>
    <t>대리2호</t>
  </si>
  <si>
    <t>SG0413</t>
  </si>
  <si>
    <t>대리3호</t>
  </si>
  <si>
    <t>SG0206</t>
  </si>
  <si>
    <t>부장2호</t>
  </si>
  <si>
    <t>SG0811</t>
  </si>
  <si>
    <t>과장2호</t>
  </si>
  <si>
    <t>SG0809</t>
  </si>
  <si>
    <t>과장1호</t>
  </si>
  <si>
    <t>급여정산현황</t>
    <phoneticPr fontId="1" type="noConversion"/>
  </si>
  <si>
    <t>[표1]</t>
  </si>
  <si>
    <t>영업사원</t>
  </si>
  <si>
    <t>소속지점</t>
  </si>
  <si>
    <t>직급</t>
  </si>
  <si>
    <t>기본급</t>
  </si>
  <si>
    <t>판매실적</t>
  </si>
  <si>
    <t>성과급</t>
  </si>
  <si>
    <t>지급급여</t>
  </si>
  <si>
    <t>정영일</t>
  </si>
  <si>
    <t>서초</t>
  </si>
  <si>
    <t>2급</t>
  </si>
  <si>
    <t>박찬훈</t>
  </si>
  <si>
    <t>3급</t>
  </si>
  <si>
    <t>이소라</t>
  </si>
  <si>
    <t>강남</t>
  </si>
  <si>
    <t>김종택</t>
  </si>
  <si>
    <t>최수형</t>
  </si>
  <si>
    <t>종로</t>
  </si>
  <si>
    <t>홍길동</t>
  </si>
  <si>
    <t>4급</t>
  </si>
  <si>
    <t>한우규</t>
  </si>
  <si>
    <t>김덕진</t>
  </si>
  <si>
    <t>5급</t>
  </si>
  <si>
    <t>이명섭</t>
  </si>
  <si>
    <t>[표2]</t>
  </si>
  <si>
    <t>세금공제표</t>
  </si>
  <si>
    <t>총급여</t>
  </si>
  <si>
    <t>세금공제율</t>
  </si>
  <si>
    <t>[표3]</t>
  </si>
  <si>
    <t>중앙값</t>
  </si>
  <si>
    <t>성과급 합계</t>
  </si>
  <si>
    <t>인원수</t>
    <phoneticPr fontId="1" type="noConversion"/>
  </si>
  <si>
    <t>고객코드</t>
  </si>
  <si>
    <t>지점명</t>
  </si>
  <si>
    <t>담당자</t>
  </si>
  <si>
    <t>매출금액</t>
  </si>
  <si>
    <t>받은금액</t>
  </si>
  <si>
    <t>미수금</t>
  </si>
  <si>
    <t>할인금액</t>
  </si>
  <si>
    <t>78AU17</t>
  </si>
  <si>
    <t>강서</t>
  </si>
  <si>
    <t>안병찬</t>
  </si>
  <si>
    <t>14AD72</t>
  </si>
  <si>
    <t>강북</t>
  </si>
  <si>
    <t>박형주</t>
  </si>
  <si>
    <t>12AH78</t>
  </si>
  <si>
    <t>78CD11</t>
  </si>
  <si>
    <t>강동</t>
  </si>
  <si>
    <t>채진욱</t>
  </si>
  <si>
    <t>15BC80</t>
  </si>
  <si>
    <t>14BB71</t>
  </si>
  <si>
    <t>15CD70</t>
  </si>
  <si>
    <t>이은주</t>
  </si>
  <si>
    <t>13AG10</t>
  </si>
  <si>
    <t>26AD78</t>
  </si>
  <si>
    <t>12AB58</t>
  </si>
  <si>
    <t>35C256</t>
  </si>
  <si>
    <t>36AB80</t>
  </si>
  <si>
    <t>31BG25</t>
  </si>
  <si>
    <t>98AG10</t>
  </si>
  <si>
    <t>12AC77</t>
  </si>
  <si>
    <t>78CP90</t>
  </si>
  <si>
    <t>[표1]</t>
    <phoneticPr fontId="1" type="noConversion"/>
  </si>
  <si>
    <t>사업소</t>
  </si>
  <si>
    <t>평가</t>
  </si>
  <si>
    <t>초기 설립비</t>
  </si>
  <si>
    <t>추가투입비</t>
  </si>
  <si>
    <t>군포지사</t>
  </si>
  <si>
    <t>B</t>
  </si>
  <si>
    <t>마산지사</t>
  </si>
  <si>
    <t>C</t>
  </si>
  <si>
    <t>대전지사</t>
  </si>
  <si>
    <t>A</t>
  </si>
  <si>
    <t>부산지사</t>
  </si>
  <si>
    <t>강원지사</t>
  </si>
  <si>
    <t>경기지사</t>
  </si>
  <si>
    <t>인천지사</t>
  </si>
  <si>
    <t>평균</t>
  </si>
  <si>
    <t>미</t>
    <phoneticPr fontId="1" type="noConversion"/>
  </si>
  <si>
    <t>도서 대여 관리</t>
  </si>
  <si>
    <t>날짜</t>
  </si>
  <si>
    <t>구분</t>
  </si>
  <si>
    <t>권수</t>
  </si>
  <si>
    <t>금액</t>
  </si>
  <si>
    <t>군인</t>
  </si>
  <si>
    <t>일반</t>
  </si>
  <si>
    <t>학생</t>
  </si>
  <si>
    <t>조건</t>
    <phoneticPr fontId="1" type="noConversion"/>
  </si>
  <si>
    <t>고급형</t>
  </si>
  <si>
    <t>보급형</t>
  </si>
  <si>
    <t>중급형</t>
  </si>
  <si>
    <t>총합계</t>
  </si>
  <si>
    <t>TV</t>
  </si>
  <si>
    <t>AUD</t>
  </si>
  <si>
    <t>VCR</t>
  </si>
  <si>
    <t>등급</t>
  </si>
  <si>
    <t>제품명</t>
  </si>
  <si>
    <t>합계 : 판매액</t>
  </si>
  <si>
    <t>평균 : 판매량</t>
  </si>
  <si>
    <t>제품수</t>
  </si>
  <si>
    <t>평균 : 단가</t>
  </si>
  <si>
    <t>미수정도</t>
  </si>
  <si>
    <t>보통</t>
  </si>
  <si>
    <t>적극해결요망</t>
  </si>
  <si>
    <t>박형주 요약</t>
  </si>
  <si>
    <t>안병찬 요약</t>
  </si>
  <si>
    <t>이은주 요약</t>
  </si>
  <si>
    <t>채진욱 요약</t>
  </si>
  <si>
    <t>박형주 평균</t>
  </si>
  <si>
    <t>안병찬 평균</t>
  </si>
  <si>
    <t>이은주 평균</t>
  </si>
  <si>
    <t>채진욱 평균</t>
  </si>
  <si>
    <t>전체 평균</t>
  </si>
  <si>
    <t>판매실적</t>
    <phoneticPr fontId="1" type="noConversion"/>
  </si>
  <si>
    <t>성과급</t>
    <phoneticPr fontId="1" type="noConversion"/>
  </si>
  <si>
    <t>&lt;=15000</t>
    <phoneticPr fontId="1" type="noConversion"/>
  </si>
  <si>
    <t>&lt;=1000</t>
    <phoneticPr fontId="1" type="noConversion"/>
  </si>
  <si>
    <t>1월 판매 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</si>
</sst>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0.0_);[Red]\(0.0\)"/>
    <numFmt numFmtId="177" formatCode="#,##0_ "/>
    <numFmt numFmtId="178" formatCode="[Red][&gt;0]&quot;★&quot;#,##0&quot;원&quot;;[Blue][&lt;0]\-#,##0&quot;원&quot;;0&quot;원&quot;;@&quot;등록&quot;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u/>
      <sz val="14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/>
    <xf numFmtId="42" fontId="6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>
      <alignment vertical="center"/>
    </xf>
    <xf numFmtId="41" fontId="7" fillId="0" borderId="1" xfId="2" applyNumberFormat="1" applyFont="1" applyBorder="1"/>
    <xf numFmtId="42" fontId="7" fillId="0" borderId="1" xfId="3" applyFont="1" applyBorder="1"/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41" fontId="0" fillId="0" borderId="1" xfId="1" applyFont="1" applyBorder="1">
      <alignment vertical="center"/>
    </xf>
    <xf numFmtId="0" fontId="7" fillId="3" borderId="1" xfId="2" applyFont="1" applyFill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2" fillId="0" borderId="0" xfId="0" applyFont="1">
      <alignment vertical="center"/>
    </xf>
    <xf numFmtId="178" fontId="10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">
    <cellStyle name="쉼표 [0]" xfId="1" builtinId="6"/>
    <cellStyle name="통화 [0] 2" xfId="3"/>
    <cellStyle name="표준" xfId="0" builtinId="0"/>
    <cellStyle name="표준 2" xfId="2"/>
  </cellStyles>
  <dxfs count="1">
    <dxf>
      <font>
        <b val="0"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궁서체" panose="02030609000101010101" pitchFamily="17" charset="-127"/>
              <a:ea typeface="궁서체" panose="02030609000101010101" pitchFamily="17" charset="-127"/>
              <a:cs typeface="+mn-cs"/>
            </a:defRPr>
          </a:pPr>
          <a:endParaRPr lang="ko-KR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'기타작업-1'!$I$2</c:f>
              <c:strCache>
                <c:ptCount val="1"/>
                <c:pt idx="0">
                  <c:v>초기 설립비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87-4CD3-B124-A8C2FF3244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87-4CD3-B124-A8C2FF3244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B87-4CD3-B124-A8C2FF3244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B87-4CD3-B124-A8C2FF3244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B87-4CD3-B124-A8C2FF32449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B87-4CD3-B124-A8C2FF32449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B87-4CD3-B124-A8C2FF3244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'기타작업-1'!$G$3:$G$9</c:f>
              <c:strCache>
                <c:ptCount val="7"/>
                <c:pt idx="0">
                  <c:v>군포지사</c:v>
                </c:pt>
                <c:pt idx="1">
                  <c:v>마산지사</c:v>
                </c:pt>
                <c:pt idx="2">
                  <c:v>대전지사</c:v>
                </c:pt>
                <c:pt idx="3">
                  <c:v>부산지사</c:v>
                </c:pt>
                <c:pt idx="4">
                  <c:v>강원지사</c:v>
                </c:pt>
                <c:pt idx="5">
                  <c:v>경기지사</c:v>
                </c:pt>
                <c:pt idx="6">
                  <c:v>인천지사</c:v>
                </c:pt>
              </c:strCache>
            </c:strRef>
          </c:cat>
          <c:val>
            <c:numRef>
              <c:f>'기타작업-1'!$I$3:$I$9</c:f>
              <c:numCache>
                <c:formatCode>General</c:formatCode>
                <c:ptCount val="7"/>
                <c:pt idx="0">
                  <c:v>100</c:v>
                </c:pt>
                <c:pt idx="1">
                  <c:v>150</c:v>
                </c:pt>
                <c:pt idx="2">
                  <c:v>230</c:v>
                </c:pt>
                <c:pt idx="3">
                  <c:v>270</c:v>
                </c:pt>
                <c:pt idx="4">
                  <c:v>270</c:v>
                </c:pt>
                <c:pt idx="5">
                  <c:v>280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D-4514-BD45-5ADC04301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bg1"/>
        </a:solidFill>
        <a:ln>
          <a:solidFill>
            <a:schemeClr val="tx1"/>
          </a:solidFill>
        </a:ln>
        <a:effectLst>
          <a:outerShdw blurRad="50800" dist="38100" dir="13500000" algn="br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0</xdr:colOff>
      <xdr:row>12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3" name="폭발 1 2"/>
        <xdr:cNvSpPr/>
      </xdr:nvSpPr>
      <xdr:spPr>
        <a:xfrm>
          <a:off x="5343525" y="1495425"/>
          <a:ext cx="885825" cy="209550"/>
        </a:xfrm>
        <a:prstGeom prst="irregularSeal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285750</xdr:colOff>
      <xdr:row>4</xdr:row>
      <xdr:rowOff>76200</xdr:rowOff>
    </xdr:from>
    <xdr:to>
      <xdr:col>8</xdr:col>
      <xdr:colOff>0</xdr:colOff>
      <xdr:row>7</xdr:row>
      <xdr:rowOff>83577</xdr:rowOff>
    </xdr:to>
    <xdr:cxnSp macro="">
      <xdr:nvCxnSpPr>
        <xdr:cNvPr id="5" name="직선 화살표 연결선 4"/>
        <xdr:cNvCxnSpPr>
          <a:stCxn id="3" idx="1"/>
        </xdr:cNvCxnSpPr>
      </xdr:nvCxnSpPr>
      <xdr:spPr>
        <a:xfrm flipH="1" flipV="1">
          <a:off x="1905000" y="942975"/>
          <a:ext cx="3438525" cy="63602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24</xdr:row>
      <xdr:rowOff>0</xdr:rowOff>
    </xdr:from>
    <xdr:to>
      <xdr:col>6</xdr:col>
      <xdr:colOff>0</xdr:colOff>
      <xdr:row>26</xdr:row>
      <xdr:rowOff>0</xdr:rowOff>
    </xdr:to>
    <xdr:sp macro="[0]!서식적용" textlink="">
      <xdr:nvSpPr>
        <xdr:cNvPr id="2" name="빗면 1"/>
        <xdr:cNvSpPr/>
      </xdr:nvSpPr>
      <xdr:spPr>
        <a:xfrm>
          <a:off x="3257550" y="5029200"/>
          <a:ext cx="857250" cy="4191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0</xdr:colOff>
      <xdr:row>26</xdr:row>
      <xdr:rowOff>0</xdr:rowOff>
    </xdr:to>
    <xdr:sp macro="[0]!아이콘보기" textlink="">
      <xdr:nvSpPr>
        <xdr:cNvPr id="3" name="빗면 2"/>
        <xdr:cNvSpPr/>
      </xdr:nvSpPr>
      <xdr:spPr>
        <a:xfrm>
          <a:off x="4114800" y="5029200"/>
          <a:ext cx="1057275" cy="4191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아이콘보기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7</xdr:col>
          <xdr:colOff>57150</xdr:colOff>
          <xdr:row>2</xdr:row>
          <xdr:rowOff>114300</xdr:rowOff>
        </xdr:to>
        <xdr:sp macro="" textlink="">
          <xdr:nvSpPr>
            <xdr:cNvPr id="2049" name="cmd도서대여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741.595387731482" createdVersion="6" refreshedVersion="6" minRefreshableVersion="3" recordCount="60">
  <cacheSource type="external" connectionId="1"/>
  <cacheFields count="11">
    <cacheField name="순번" numFmtId="0">
      <sharedItems/>
    </cacheField>
    <cacheField name="제품코드" numFmtId="0">
      <sharedItems count="9">
        <s v="TV-A"/>
        <s v="AUD-C"/>
        <s v="TV-C"/>
        <s v="VCR-C"/>
        <s v="VCR-B"/>
        <s v="TV-B"/>
        <s v="AUD-B"/>
        <s v="VCR-A"/>
        <s v="AUD-A"/>
      </sharedItems>
    </cacheField>
    <cacheField name="제품명" numFmtId="0">
      <sharedItems count="3">
        <s v="TV"/>
        <s v="AUD"/>
        <s v="VCR"/>
      </sharedItems>
    </cacheField>
    <cacheField name="등급" numFmtId="0">
      <sharedItems count="3">
        <s v="보급형"/>
        <s v="고급형"/>
        <s v="중급형"/>
      </sharedItems>
    </cacheField>
    <cacheField name="판매량" numFmtId="0">
      <sharedItems containsSemiMixedTypes="0" containsString="0" containsNumber="1" containsInteger="1" minValue="10" maxValue="50"/>
    </cacheField>
    <cacheField name="단가" numFmtId="0">
      <sharedItems containsSemiMixedTypes="0" containsString="0" containsNumber="1" containsInteger="1" minValue="1000" maxValue="3500" count="6">
        <n v="2000"/>
        <n v="3500"/>
        <n v="3000"/>
        <n v="1500"/>
        <n v="2500"/>
        <n v="1000"/>
      </sharedItems>
    </cacheField>
    <cacheField name="할인율" numFmtId="0">
      <sharedItems containsSemiMixedTypes="0" containsString="0" containsNumber="1" minValue="0.03" maxValue="0.08" count="6">
        <n v="0.05"/>
        <n v="0.08"/>
        <n v="7.0000000000000007E-2"/>
        <n v="0.04"/>
        <n v="0.06"/>
        <n v="0.03"/>
      </sharedItems>
    </cacheField>
    <cacheField name="판매요일" numFmtId="0">
      <sharedItems count="7">
        <s v="월요일"/>
        <s v="화요일"/>
        <s v="수요일"/>
        <s v="목요일"/>
        <s v="금요일"/>
        <s v="토요일"/>
        <s v="일요일"/>
      </sharedItems>
    </cacheField>
    <cacheField name="총매출" numFmtId="0">
      <sharedItems containsSemiMixedTypes="0" containsString="0" containsNumber="1" containsInteger="1" minValue="13580" maxValue="139500"/>
    </cacheField>
    <cacheField name="대리점" numFmtId="0">
      <sharedItems count="10">
        <s v="성동구"/>
        <s v="마포구"/>
        <s v="송파구"/>
        <s v="양천구"/>
        <s v="영등포구"/>
        <s v="동작구"/>
        <s v="동대문구"/>
        <s v="종로구"/>
        <s v="서초구"/>
        <s v="강남구"/>
      </sharedItems>
    </cacheField>
    <cacheField name="판매액" numFmtId="0" formula="판매량*단가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s v="2003-001"/>
    <x v="0"/>
    <x v="0"/>
    <x v="0"/>
    <n v="11"/>
    <x v="0"/>
    <x v="0"/>
    <x v="0"/>
    <n v="20900"/>
    <x v="0"/>
  </r>
  <r>
    <s v="2003-002"/>
    <x v="1"/>
    <x v="1"/>
    <x v="1"/>
    <n v="32"/>
    <x v="1"/>
    <x v="1"/>
    <x v="1"/>
    <n v="103040"/>
    <x v="0"/>
  </r>
  <r>
    <s v="2003-003"/>
    <x v="2"/>
    <x v="0"/>
    <x v="0"/>
    <n v="29"/>
    <x v="2"/>
    <x v="2"/>
    <x v="0"/>
    <n v="80910"/>
    <x v="1"/>
  </r>
  <r>
    <s v="2003-004"/>
    <x v="3"/>
    <x v="2"/>
    <x v="0"/>
    <n v="47"/>
    <x v="0"/>
    <x v="0"/>
    <x v="1"/>
    <n v="89300"/>
    <x v="2"/>
  </r>
  <r>
    <s v="2003-005"/>
    <x v="1"/>
    <x v="1"/>
    <x v="0"/>
    <n v="33"/>
    <x v="1"/>
    <x v="1"/>
    <x v="2"/>
    <n v="106260"/>
    <x v="3"/>
  </r>
  <r>
    <s v="2003-006"/>
    <x v="3"/>
    <x v="2"/>
    <x v="0"/>
    <n v="29"/>
    <x v="0"/>
    <x v="0"/>
    <x v="0"/>
    <n v="55100"/>
    <x v="1"/>
  </r>
  <r>
    <s v="2003-007"/>
    <x v="4"/>
    <x v="2"/>
    <x v="0"/>
    <n v="21"/>
    <x v="3"/>
    <x v="3"/>
    <x v="1"/>
    <n v="30240"/>
    <x v="4"/>
  </r>
  <r>
    <s v="2003-008"/>
    <x v="5"/>
    <x v="0"/>
    <x v="2"/>
    <n v="39"/>
    <x v="4"/>
    <x v="4"/>
    <x v="0"/>
    <n v="91650"/>
    <x v="5"/>
  </r>
  <r>
    <s v="2003-009"/>
    <x v="2"/>
    <x v="0"/>
    <x v="2"/>
    <n v="34"/>
    <x v="2"/>
    <x v="2"/>
    <x v="1"/>
    <n v="94860"/>
    <x v="6"/>
  </r>
  <r>
    <s v="2003-010"/>
    <x v="5"/>
    <x v="0"/>
    <x v="0"/>
    <n v="26"/>
    <x v="4"/>
    <x v="4"/>
    <x v="0"/>
    <n v="61100"/>
    <x v="7"/>
  </r>
  <r>
    <s v="2003-011"/>
    <x v="6"/>
    <x v="1"/>
    <x v="2"/>
    <n v="44"/>
    <x v="2"/>
    <x v="2"/>
    <x v="1"/>
    <n v="122760"/>
    <x v="3"/>
  </r>
  <r>
    <s v="2003-012"/>
    <x v="1"/>
    <x v="1"/>
    <x v="2"/>
    <n v="22"/>
    <x v="1"/>
    <x v="1"/>
    <x v="2"/>
    <n v="70840"/>
    <x v="8"/>
  </r>
  <r>
    <s v="2003-013"/>
    <x v="5"/>
    <x v="0"/>
    <x v="0"/>
    <n v="23"/>
    <x v="4"/>
    <x v="4"/>
    <x v="0"/>
    <n v="54050"/>
    <x v="5"/>
  </r>
  <r>
    <s v="2003-014"/>
    <x v="0"/>
    <x v="0"/>
    <x v="2"/>
    <n v="46"/>
    <x v="0"/>
    <x v="0"/>
    <x v="1"/>
    <n v="87400"/>
    <x v="8"/>
  </r>
  <r>
    <s v="2003-015"/>
    <x v="0"/>
    <x v="0"/>
    <x v="1"/>
    <n v="28"/>
    <x v="0"/>
    <x v="0"/>
    <x v="0"/>
    <n v="53200"/>
    <x v="6"/>
  </r>
  <r>
    <s v="2003-016"/>
    <x v="2"/>
    <x v="0"/>
    <x v="1"/>
    <n v="31"/>
    <x v="2"/>
    <x v="2"/>
    <x v="1"/>
    <n v="86490"/>
    <x v="4"/>
  </r>
  <r>
    <s v="2003-017"/>
    <x v="5"/>
    <x v="0"/>
    <x v="0"/>
    <n v="45"/>
    <x v="4"/>
    <x v="4"/>
    <x v="2"/>
    <n v="105750"/>
    <x v="5"/>
  </r>
  <r>
    <s v="2003-018"/>
    <x v="7"/>
    <x v="2"/>
    <x v="2"/>
    <n v="14"/>
    <x v="5"/>
    <x v="5"/>
    <x v="3"/>
    <n v="13580"/>
    <x v="4"/>
  </r>
  <r>
    <s v="2003-019"/>
    <x v="8"/>
    <x v="1"/>
    <x v="1"/>
    <n v="38"/>
    <x v="4"/>
    <x v="4"/>
    <x v="0"/>
    <n v="89300"/>
    <x v="3"/>
  </r>
  <r>
    <s v="2003-020"/>
    <x v="4"/>
    <x v="2"/>
    <x v="1"/>
    <n v="27"/>
    <x v="3"/>
    <x v="3"/>
    <x v="1"/>
    <n v="38880"/>
    <x v="6"/>
  </r>
  <r>
    <s v="2003-021"/>
    <x v="4"/>
    <x v="2"/>
    <x v="2"/>
    <n v="29"/>
    <x v="3"/>
    <x v="3"/>
    <x v="0"/>
    <n v="41760"/>
    <x v="2"/>
  </r>
  <r>
    <s v="2003-022"/>
    <x v="4"/>
    <x v="2"/>
    <x v="2"/>
    <n v="27"/>
    <x v="3"/>
    <x v="3"/>
    <x v="1"/>
    <n v="38880"/>
    <x v="7"/>
  </r>
  <r>
    <s v="2003-023"/>
    <x v="0"/>
    <x v="0"/>
    <x v="2"/>
    <n v="28"/>
    <x v="0"/>
    <x v="0"/>
    <x v="2"/>
    <n v="53200"/>
    <x v="0"/>
  </r>
  <r>
    <s v="2003-024"/>
    <x v="2"/>
    <x v="0"/>
    <x v="1"/>
    <n v="16"/>
    <x v="2"/>
    <x v="2"/>
    <x v="0"/>
    <n v="44640"/>
    <x v="0"/>
  </r>
  <r>
    <s v="2003-025"/>
    <x v="1"/>
    <x v="1"/>
    <x v="0"/>
    <n v="28"/>
    <x v="1"/>
    <x v="1"/>
    <x v="1"/>
    <n v="90160"/>
    <x v="5"/>
  </r>
  <r>
    <s v="2003-026"/>
    <x v="8"/>
    <x v="1"/>
    <x v="0"/>
    <n v="24"/>
    <x v="4"/>
    <x v="4"/>
    <x v="0"/>
    <n v="56400"/>
    <x v="9"/>
  </r>
  <r>
    <s v="2003-027"/>
    <x v="8"/>
    <x v="1"/>
    <x v="1"/>
    <n v="23"/>
    <x v="4"/>
    <x v="4"/>
    <x v="1"/>
    <n v="54050"/>
    <x v="9"/>
  </r>
  <r>
    <s v="2003-028"/>
    <x v="2"/>
    <x v="0"/>
    <x v="1"/>
    <n v="42"/>
    <x v="2"/>
    <x v="2"/>
    <x v="2"/>
    <n v="117180"/>
    <x v="1"/>
  </r>
  <r>
    <s v="2003-029"/>
    <x v="4"/>
    <x v="2"/>
    <x v="0"/>
    <n v="50"/>
    <x v="3"/>
    <x v="3"/>
    <x v="3"/>
    <n v="72000"/>
    <x v="3"/>
  </r>
  <r>
    <s v="2003-030"/>
    <x v="6"/>
    <x v="1"/>
    <x v="2"/>
    <n v="36"/>
    <x v="2"/>
    <x v="2"/>
    <x v="4"/>
    <n v="100440"/>
    <x v="4"/>
  </r>
  <r>
    <s v="2003-031"/>
    <x v="6"/>
    <x v="1"/>
    <x v="2"/>
    <n v="14"/>
    <x v="2"/>
    <x v="2"/>
    <x v="5"/>
    <n v="39060"/>
    <x v="7"/>
  </r>
  <r>
    <s v="2003-032"/>
    <x v="0"/>
    <x v="0"/>
    <x v="2"/>
    <n v="42"/>
    <x v="0"/>
    <x v="0"/>
    <x v="6"/>
    <n v="79800"/>
    <x v="0"/>
  </r>
  <r>
    <s v="2003-033"/>
    <x v="0"/>
    <x v="0"/>
    <x v="1"/>
    <n v="24"/>
    <x v="0"/>
    <x v="0"/>
    <x v="1"/>
    <n v="45600"/>
    <x v="8"/>
  </r>
  <r>
    <s v="2003-034"/>
    <x v="5"/>
    <x v="0"/>
    <x v="1"/>
    <n v="39"/>
    <x v="4"/>
    <x v="4"/>
    <x v="2"/>
    <n v="91650"/>
    <x v="7"/>
  </r>
  <r>
    <s v="2003-035"/>
    <x v="2"/>
    <x v="0"/>
    <x v="2"/>
    <n v="35"/>
    <x v="2"/>
    <x v="2"/>
    <x v="3"/>
    <n v="97650"/>
    <x v="1"/>
  </r>
  <r>
    <s v="2003-036"/>
    <x v="3"/>
    <x v="2"/>
    <x v="0"/>
    <n v="24"/>
    <x v="0"/>
    <x v="0"/>
    <x v="4"/>
    <n v="45600"/>
    <x v="2"/>
  </r>
  <r>
    <s v="2003-037"/>
    <x v="5"/>
    <x v="0"/>
    <x v="0"/>
    <n v="28"/>
    <x v="4"/>
    <x v="4"/>
    <x v="5"/>
    <n v="65800"/>
    <x v="6"/>
  </r>
  <r>
    <s v="2003-038"/>
    <x v="2"/>
    <x v="0"/>
    <x v="2"/>
    <n v="19"/>
    <x v="2"/>
    <x v="2"/>
    <x v="6"/>
    <n v="53010"/>
    <x v="6"/>
  </r>
  <r>
    <s v="2003-039"/>
    <x v="7"/>
    <x v="2"/>
    <x v="0"/>
    <n v="47"/>
    <x v="5"/>
    <x v="5"/>
    <x v="0"/>
    <n v="45590"/>
    <x v="8"/>
  </r>
  <r>
    <s v="2003-040"/>
    <x v="1"/>
    <x v="1"/>
    <x v="1"/>
    <n v="22"/>
    <x v="1"/>
    <x v="1"/>
    <x v="1"/>
    <n v="70840"/>
    <x v="9"/>
  </r>
  <r>
    <s v="2003-041"/>
    <x v="8"/>
    <x v="1"/>
    <x v="0"/>
    <n v="27"/>
    <x v="4"/>
    <x v="4"/>
    <x v="0"/>
    <n v="63450"/>
    <x v="3"/>
  </r>
  <r>
    <s v="2003-042"/>
    <x v="0"/>
    <x v="0"/>
    <x v="1"/>
    <n v="12"/>
    <x v="0"/>
    <x v="0"/>
    <x v="1"/>
    <n v="22800"/>
    <x v="8"/>
  </r>
  <r>
    <s v="2003-043"/>
    <x v="8"/>
    <x v="1"/>
    <x v="1"/>
    <n v="27"/>
    <x v="4"/>
    <x v="4"/>
    <x v="2"/>
    <n v="63450"/>
    <x v="6"/>
  </r>
  <r>
    <s v="2003-044"/>
    <x v="1"/>
    <x v="1"/>
    <x v="1"/>
    <n v="11"/>
    <x v="1"/>
    <x v="1"/>
    <x v="0"/>
    <n v="35420"/>
    <x v="4"/>
  </r>
  <r>
    <s v="2003-045"/>
    <x v="8"/>
    <x v="1"/>
    <x v="0"/>
    <n v="37"/>
    <x v="4"/>
    <x v="4"/>
    <x v="1"/>
    <n v="86950"/>
    <x v="6"/>
  </r>
  <r>
    <s v="2003-046"/>
    <x v="3"/>
    <x v="2"/>
    <x v="1"/>
    <n v="25"/>
    <x v="0"/>
    <x v="0"/>
    <x v="0"/>
    <n v="47500"/>
    <x v="4"/>
  </r>
  <r>
    <s v="2003-047"/>
    <x v="0"/>
    <x v="0"/>
    <x v="0"/>
    <n v="38"/>
    <x v="0"/>
    <x v="0"/>
    <x v="1"/>
    <n v="72200"/>
    <x v="0"/>
  </r>
  <r>
    <s v="2003-048"/>
    <x v="7"/>
    <x v="2"/>
    <x v="1"/>
    <n v="42"/>
    <x v="5"/>
    <x v="5"/>
    <x v="2"/>
    <n v="40740"/>
    <x v="8"/>
  </r>
  <r>
    <s v="2003-049"/>
    <x v="6"/>
    <x v="1"/>
    <x v="1"/>
    <n v="49"/>
    <x v="2"/>
    <x v="2"/>
    <x v="0"/>
    <n v="136710"/>
    <x v="7"/>
  </r>
  <r>
    <s v="2003-050"/>
    <x v="6"/>
    <x v="1"/>
    <x v="2"/>
    <n v="13"/>
    <x v="2"/>
    <x v="2"/>
    <x v="1"/>
    <n v="36270"/>
    <x v="1"/>
  </r>
  <r>
    <s v="2003-051"/>
    <x v="6"/>
    <x v="1"/>
    <x v="2"/>
    <n v="14"/>
    <x v="2"/>
    <x v="2"/>
    <x v="0"/>
    <n v="39060"/>
    <x v="3"/>
  </r>
  <r>
    <s v="2003-052"/>
    <x v="5"/>
    <x v="0"/>
    <x v="2"/>
    <n v="18"/>
    <x v="4"/>
    <x v="4"/>
    <x v="1"/>
    <n v="42300"/>
    <x v="7"/>
  </r>
  <r>
    <s v="2003-053"/>
    <x v="2"/>
    <x v="0"/>
    <x v="2"/>
    <n v="50"/>
    <x v="2"/>
    <x v="2"/>
    <x v="2"/>
    <n v="139500"/>
    <x v="6"/>
  </r>
  <r>
    <s v="2003-054"/>
    <x v="8"/>
    <x v="1"/>
    <x v="0"/>
    <n v="26"/>
    <x v="4"/>
    <x v="4"/>
    <x v="0"/>
    <n v="61100"/>
    <x v="9"/>
  </r>
  <r>
    <s v="2003-055"/>
    <x v="6"/>
    <x v="1"/>
    <x v="1"/>
    <n v="11"/>
    <x v="2"/>
    <x v="2"/>
    <x v="1"/>
    <n v="30690"/>
    <x v="6"/>
  </r>
  <r>
    <s v="2003-056"/>
    <x v="8"/>
    <x v="1"/>
    <x v="2"/>
    <n v="10"/>
    <x v="4"/>
    <x v="4"/>
    <x v="0"/>
    <n v="23500"/>
    <x v="5"/>
  </r>
  <r>
    <s v="2003-057"/>
    <x v="0"/>
    <x v="0"/>
    <x v="1"/>
    <n v="12"/>
    <x v="0"/>
    <x v="0"/>
    <x v="1"/>
    <n v="22800"/>
    <x v="1"/>
  </r>
  <r>
    <s v="2003-058"/>
    <x v="8"/>
    <x v="1"/>
    <x v="1"/>
    <n v="43"/>
    <x v="4"/>
    <x v="4"/>
    <x v="2"/>
    <n v="101050"/>
    <x v="8"/>
  </r>
  <r>
    <s v="2003-059"/>
    <x v="3"/>
    <x v="2"/>
    <x v="1"/>
    <n v="13"/>
    <x v="0"/>
    <x v="0"/>
    <x v="3"/>
    <n v="24700"/>
    <x v="4"/>
  </r>
  <r>
    <s v="2003-060"/>
    <x v="5"/>
    <x v="0"/>
    <x v="0"/>
    <n v="17"/>
    <x v="4"/>
    <x v="4"/>
    <x v="4"/>
    <n v="3995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outline="1" outlineData="1" compactData="0" multipleFieldFilters="0" fieldListSortAscending="1">
  <location ref="A3:F16" firstHeaderRow="0" firstDataRow="1" firstDataCol="2"/>
  <pivotFields count="11">
    <pivotField compact="0" showAll="0"/>
    <pivotField compact="0" showAll="0"/>
    <pivotField axis="axisRow" dataField="1" compact="0" showAll="0">
      <items count="4">
        <item x="1"/>
        <item x="0"/>
        <item x="2"/>
        <item t="default"/>
      </items>
    </pivotField>
    <pivotField axis="axisRow" compact="0" showAll="0">
      <items count="4">
        <item x="1"/>
        <item x="0"/>
        <item x="2"/>
        <item t="default"/>
      </items>
    </pivotField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dataField="1" compact="0" dragToRow="0" dragToCol="0" dragToPage="0" showAll="0" defaultSubtotal="0"/>
  </pivotFields>
  <rowFields count="2">
    <field x="3"/>
    <field x="2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제품수" fld="2" subtotal="count" baseField="3" baseItem="0"/>
    <dataField name="평균 : 단가" fld="5" subtotal="average" baseField="2" baseItem="1" numFmtId="177"/>
    <dataField name="평균 : 판매량" fld="4" subtotal="average" baseField="2" baseItem="2" numFmtId="177"/>
    <dataField name="합계 : 판매액" fld="10" baseField="3" baseItem="0" numFmtId="177"/>
  </dataFields>
  <pivotTableStyleInfo name="PivotStyleLight1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5"/>
  <sheetViews>
    <sheetView workbookViewId="0">
      <selection activeCell="J19" sqref="J19"/>
    </sheetView>
  </sheetViews>
  <sheetFormatPr defaultRowHeight="16.5"/>
  <cols>
    <col min="2" max="2" width="11" bestFit="1" customWidth="1"/>
    <col min="3" max="3" width="7.125" bestFit="1" customWidth="1"/>
    <col min="4" max="4" width="10.25" customWidth="1"/>
    <col min="5" max="6" width="7.5" customWidth="1"/>
  </cols>
  <sheetData>
    <row r="1" spans="1:6" ht="20.25">
      <c r="A1" s="35" t="s">
        <v>34</v>
      </c>
      <c r="B1" s="36"/>
      <c r="C1" s="36"/>
      <c r="D1" s="36"/>
      <c r="E1" s="36"/>
      <c r="F1" s="36"/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>
      <c r="A4" t="s">
        <v>6</v>
      </c>
      <c r="B4" t="s">
        <v>7</v>
      </c>
      <c r="C4" t="s">
        <v>8</v>
      </c>
      <c r="D4">
        <v>38500000</v>
      </c>
      <c r="E4">
        <v>23</v>
      </c>
      <c r="F4">
        <v>120000</v>
      </c>
    </row>
    <row r="5" spans="1:6">
      <c r="A5" t="s">
        <v>9</v>
      </c>
      <c r="B5" t="s">
        <v>10</v>
      </c>
      <c r="C5" t="s">
        <v>8</v>
      </c>
      <c r="D5">
        <v>37500000</v>
      </c>
      <c r="E5">
        <v>17</v>
      </c>
      <c r="F5">
        <v>45200</v>
      </c>
    </row>
    <row r="6" spans="1:6">
      <c r="A6" t="s">
        <v>11</v>
      </c>
      <c r="B6" t="s">
        <v>12</v>
      </c>
      <c r="C6" t="s">
        <v>8</v>
      </c>
      <c r="D6">
        <v>37500000</v>
      </c>
      <c r="E6">
        <v>22</v>
      </c>
      <c r="F6">
        <v>41000</v>
      </c>
    </row>
    <row r="7" spans="1:6">
      <c r="A7" t="s">
        <v>13</v>
      </c>
      <c r="B7" t="s">
        <v>12</v>
      </c>
      <c r="C7" t="s">
        <v>8</v>
      </c>
      <c r="D7">
        <v>35000000</v>
      </c>
      <c r="E7">
        <v>23</v>
      </c>
      <c r="F7">
        <v>64600</v>
      </c>
    </row>
    <row r="8" spans="1:6">
      <c r="A8" t="s">
        <v>14</v>
      </c>
      <c r="B8" t="s">
        <v>15</v>
      </c>
      <c r="C8" t="s">
        <v>8</v>
      </c>
      <c r="D8">
        <v>28500000</v>
      </c>
      <c r="E8">
        <v>17</v>
      </c>
      <c r="F8">
        <v>32100</v>
      </c>
    </row>
    <row r="9" spans="1:6">
      <c r="A9" t="s">
        <v>16</v>
      </c>
      <c r="B9" t="s">
        <v>15</v>
      </c>
      <c r="C9" t="s">
        <v>8</v>
      </c>
      <c r="D9">
        <v>27000000</v>
      </c>
      <c r="E9">
        <v>16</v>
      </c>
      <c r="F9">
        <v>37100</v>
      </c>
    </row>
    <row r="10" spans="1:6">
      <c r="A10" t="s">
        <v>17</v>
      </c>
      <c r="B10" t="s">
        <v>18</v>
      </c>
      <c r="C10" t="s">
        <v>19</v>
      </c>
      <c r="D10">
        <v>35500000</v>
      </c>
      <c r="E10">
        <v>23</v>
      </c>
      <c r="F10">
        <v>51500</v>
      </c>
    </row>
    <row r="11" spans="1:6">
      <c r="A11" t="s">
        <v>20</v>
      </c>
      <c r="B11" t="s">
        <v>21</v>
      </c>
      <c r="C11" t="s">
        <v>19</v>
      </c>
      <c r="D11">
        <v>34500000</v>
      </c>
      <c r="E11">
        <v>22</v>
      </c>
      <c r="F11">
        <v>92600</v>
      </c>
    </row>
    <row r="12" spans="1:6">
      <c r="A12" t="s">
        <v>22</v>
      </c>
      <c r="B12" t="s">
        <v>23</v>
      </c>
      <c r="C12" t="s">
        <v>19</v>
      </c>
      <c r="D12">
        <v>30000000</v>
      </c>
      <c r="E12">
        <v>17</v>
      </c>
      <c r="F12">
        <v>46400</v>
      </c>
    </row>
    <row r="13" spans="1:6">
      <c r="A13" t="s">
        <v>24</v>
      </c>
      <c r="B13" t="s">
        <v>25</v>
      </c>
      <c r="C13" t="s">
        <v>19</v>
      </c>
      <c r="D13">
        <v>29250000</v>
      </c>
      <c r="E13">
        <v>18</v>
      </c>
      <c r="F13">
        <v>18800</v>
      </c>
    </row>
    <row r="14" spans="1:6">
      <c r="A14" t="s">
        <v>26</v>
      </c>
      <c r="B14" t="s">
        <v>27</v>
      </c>
      <c r="C14" t="s">
        <v>19</v>
      </c>
      <c r="D14">
        <v>28500000</v>
      </c>
      <c r="E14">
        <v>19</v>
      </c>
      <c r="F14">
        <v>33800</v>
      </c>
    </row>
    <row r="15" spans="1:6">
      <c r="A15" t="s">
        <v>28</v>
      </c>
      <c r="B15" t="s">
        <v>29</v>
      </c>
      <c r="C15" t="s">
        <v>19</v>
      </c>
      <c r="D15">
        <v>27000000</v>
      </c>
      <c r="E15">
        <v>18</v>
      </c>
      <c r="F15">
        <v>38700</v>
      </c>
    </row>
    <row r="16" spans="1:6">
      <c r="A16" t="s">
        <v>30</v>
      </c>
      <c r="B16" t="s">
        <v>31</v>
      </c>
      <c r="C16" t="s">
        <v>19</v>
      </c>
      <c r="D16">
        <v>26000000</v>
      </c>
      <c r="E16">
        <v>21</v>
      </c>
      <c r="F16">
        <v>2600</v>
      </c>
    </row>
    <row r="17" spans="1:6">
      <c r="A17" t="s">
        <v>32</v>
      </c>
      <c r="B17" t="s">
        <v>33</v>
      </c>
      <c r="C17" t="s">
        <v>19</v>
      </c>
      <c r="D17">
        <v>25000000</v>
      </c>
      <c r="E17">
        <v>20</v>
      </c>
      <c r="F17">
        <v>67700</v>
      </c>
    </row>
    <row r="19" spans="1:6">
      <c r="A19" t="s">
        <v>122</v>
      </c>
    </row>
    <row r="20" spans="1:6">
      <c r="A20" t="b">
        <f>AND(RIGHT(B4,3)="연구원",D4&gt;=LARGE($D$4:$D$17,3))</f>
        <v>1</v>
      </c>
    </row>
    <row r="22" spans="1:6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</row>
    <row r="23" spans="1:6">
      <c r="A23" t="s">
        <v>6</v>
      </c>
      <c r="B23" t="s">
        <v>7</v>
      </c>
      <c r="C23" t="s">
        <v>8</v>
      </c>
      <c r="D23">
        <v>38500000</v>
      </c>
      <c r="E23">
        <v>23</v>
      </c>
      <c r="F23">
        <v>120000</v>
      </c>
    </row>
    <row r="24" spans="1:6">
      <c r="A24" t="s">
        <v>9</v>
      </c>
      <c r="B24" t="s">
        <v>10</v>
      </c>
      <c r="C24" t="s">
        <v>8</v>
      </c>
      <c r="D24">
        <v>37500000</v>
      </c>
      <c r="E24">
        <v>17</v>
      </c>
      <c r="F24">
        <v>45200</v>
      </c>
    </row>
    <row r="25" spans="1:6">
      <c r="A25" t="s">
        <v>11</v>
      </c>
      <c r="B25" t="s">
        <v>12</v>
      </c>
      <c r="C25" t="s">
        <v>8</v>
      </c>
      <c r="D25">
        <v>37500000</v>
      </c>
      <c r="E25">
        <v>22</v>
      </c>
      <c r="F25">
        <v>41000</v>
      </c>
    </row>
  </sheetData>
  <mergeCells count="1">
    <mergeCell ref="A1:F1"/>
  </mergeCells>
  <phoneticPr fontId="1" type="noConversion"/>
  <conditionalFormatting sqref="A4:F17">
    <cfRule type="expression" dxfId="0" priority="1">
      <formula>AND($C4="일반직",LEFT($B4,2)="과장")</formula>
    </cfRule>
  </conditionalFormatting>
  <printOptions horizontalCentered="1" verticalCentered="1" headings="1"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 시트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3"/>
  <sheetViews>
    <sheetView workbookViewId="0">
      <selection activeCell="F18" sqref="F18"/>
    </sheetView>
  </sheetViews>
  <sheetFormatPr defaultRowHeight="16.5"/>
  <cols>
    <col min="1" max="2" width="11" bestFit="1" customWidth="1"/>
    <col min="3" max="3" width="12.625" customWidth="1"/>
    <col min="4" max="4" width="11" customWidth="1"/>
    <col min="6" max="6" width="14.125" customWidth="1"/>
    <col min="7" max="7" width="11.5" customWidth="1"/>
  </cols>
  <sheetData>
    <row r="1" spans="1:7">
      <c r="A1" t="s">
        <v>35</v>
      </c>
    </row>
    <row r="2" spans="1:7">
      <c r="A2" s="2" t="s">
        <v>36</v>
      </c>
      <c r="B2" s="2" t="s">
        <v>37</v>
      </c>
      <c r="C2" s="2" t="s">
        <v>38</v>
      </c>
      <c r="D2" s="2" t="s">
        <v>39</v>
      </c>
      <c r="E2" s="2" t="s">
        <v>40</v>
      </c>
      <c r="F2" s="3" t="s">
        <v>41</v>
      </c>
      <c r="G2" s="3" t="s">
        <v>42</v>
      </c>
    </row>
    <row r="3" spans="1:7">
      <c r="A3" s="2" t="s">
        <v>43</v>
      </c>
      <c r="B3" s="2" t="s">
        <v>44</v>
      </c>
      <c r="C3" s="2" t="s">
        <v>45</v>
      </c>
      <c r="D3" s="4">
        <v>5000</v>
      </c>
      <c r="E3" s="4">
        <v>28000</v>
      </c>
      <c r="F3" s="5">
        <f>성과급(E3)</f>
        <v>7000</v>
      </c>
      <c r="G3" s="6">
        <f>(D3+F3)*(1-HLOOKUP(D3+F3,$B$14:$E$15,2))</f>
        <v>10200</v>
      </c>
    </row>
    <row r="4" spans="1:7">
      <c r="A4" s="2" t="s">
        <v>46</v>
      </c>
      <c r="B4" s="2" t="s">
        <v>44</v>
      </c>
      <c r="C4" s="2" t="s">
        <v>47</v>
      </c>
      <c r="D4" s="4">
        <v>4000</v>
      </c>
      <c r="E4" s="4">
        <v>16000</v>
      </c>
      <c r="F4" s="5">
        <f t="shared" ref="F4:F11" si="0">성과급(E4)</f>
        <v>3200</v>
      </c>
      <c r="G4" s="6">
        <f t="shared" ref="G4:G11" si="1">(D4+F4)*(1-HLOOKUP(D4+F4,$B$14:$E$15,2))</f>
        <v>6480</v>
      </c>
    </row>
    <row r="5" spans="1:7">
      <c r="A5" s="2" t="s">
        <v>48</v>
      </c>
      <c r="B5" s="2" t="s">
        <v>49</v>
      </c>
      <c r="C5" s="2" t="s">
        <v>47</v>
      </c>
      <c r="D5" s="4">
        <v>1000</v>
      </c>
      <c r="E5" s="4">
        <v>22000</v>
      </c>
      <c r="F5" s="5">
        <f t="shared" si="0"/>
        <v>5500</v>
      </c>
      <c r="G5" s="6">
        <f t="shared" si="1"/>
        <v>5850</v>
      </c>
    </row>
    <row r="6" spans="1:7">
      <c r="A6" s="2" t="s">
        <v>50</v>
      </c>
      <c r="B6" s="2" t="s">
        <v>44</v>
      </c>
      <c r="C6" s="2" t="s">
        <v>47</v>
      </c>
      <c r="D6" s="4">
        <v>4000</v>
      </c>
      <c r="E6" s="4">
        <v>5000</v>
      </c>
      <c r="F6" s="5">
        <f t="shared" si="0"/>
        <v>750</v>
      </c>
      <c r="G6" s="6">
        <f t="shared" si="1"/>
        <v>4512.5</v>
      </c>
    </row>
    <row r="7" spans="1:7">
      <c r="A7" s="2" t="s">
        <v>51</v>
      </c>
      <c r="B7" s="2" t="s">
        <v>52</v>
      </c>
      <c r="C7" s="2" t="s">
        <v>47</v>
      </c>
      <c r="D7" s="4">
        <v>4000</v>
      </c>
      <c r="E7" s="4">
        <v>3000</v>
      </c>
      <c r="F7" s="5">
        <f t="shared" si="0"/>
        <v>450</v>
      </c>
      <c r="G7" s="6">
        <f t="shared" si="1"/>
        <v>4227.5</v>
      </c>
    </row>
    <row r="8" spans="1:7">
      <c r="A8" s="2" t="s">
        <v>53</v>
      </c>
      <c r="B8" s="2" t="s">
        <v>52</v>
      </c>
      <c r="C8" s="2" t="s">
        <v>54</v>
      </c>
      <c r="D8" s="4">
        <v>3000</v>
      </c>
      <c r="E8" s="4">
        <v>7000</v>
      </c>
      <c r="F8" s="5">
        <f t="shared" si="0"/>
        <v>1050</v>
      </c>
      <c r="G8" s="6">
        <f t="shared" si="1"/>
        <v>3847.5</v>
      </c>
    </row>
    <row r="9" spans="1:7">
      <c r="A9" s="2" t="s">
        <v>55</v>
      </c>
      <c r="B9" s="2" t="s">
        <v>52</v>
      </c>
      <c r="C9" s="2" t="s">
        <v>54</v>
      </c>
      <c r="D9" s="4">
        <v>3000</v>
      </c>
      <c r="E9" s="4">
        <v>32000</v>
      </c>
      <c r="F9" s="5">
        <f t="shared" si="0"/>
        <v>8000</v>
      </c>
      <c r="G9" s="6">
        <f t="shared" si="1"/>
        <v>9350</v>
      </c>
    </row>
    <row r="10" spans="1:7">
      <c r="A10" s="2" t="s">
        <v>56</v>
      </c>
      <c r="B10" s="2" t="s">
        <v>49</v>
      </c>
      <c r="C10" s="2" t="s">
        <v>57</v>
      </c>
      <c r="D10" s="4">
        <v>1000</v>
      </c>
      <c r="E10" s="4">
        <v>6000</v>
      </c>
      <c r="F10" s="5">
        <f t="shared" si="0"/>
        <v>900</v>
      </c>
      <c r="G10" s="6">
        <f t="shared" si="1"/>
        <v>1900</v>
      </c>
    </row>
    <row r="11" spans="1:7">
      <c r="A11" s="2" t="s">
        <v>58</v>
      </c>
      <c r="B11" s="2" t="s">
        <v>44</v>
      </c>
      <c r="C11" s="2" t="s">
        <v>57</v>
      </c>
      <c r="D11" s="4">
        <v>1000</v>
      </c>
      <c r="E11" s="4">
        <v>15000</v>
      </c>
      <c r="F11" s="5">
        <f t="shared" si="0"/>
        <v>3000</v>
      </c>
      <c r="G11" s="6">
        <f t="shared" si="1"/>
        <v>3800</v>
      </c>
    </row>
    <row r="13" spans="1:7">
      <c r="A13" t="s">
        <v>59</v>
      </c>
      <c r="B13" t="s">
        <v>60</v>
      </c>
    </row>
    <row r="14" spans="1:7">
      <c r="A14" s="7" t="s">
        <v>61</v>
      </c>
      <c r="B14" s="8">
        <v>1</v>
      </c>
      <c r="C14" s="4">
        <v>3000</v>
      </c>
      <c r="D14" s="4">
        <v>6000</v>
      </c>
      <c r="E14" s="4">
        <v>9000</v>
      </c>
    </row>
    <row r="15" spans="1:7">
      <c r="A15" s="7" t="s">
        <v>62</v>
      </c>
      <c r="B15" s="9">
        <v>0</v>
      </c>
      <c r="C15" s="9">
        <v>0.05</v>
      </c>
      <c r="D15" s="9">
        <v>0.1</v>
      </c>
      <c r="E15" s="9">
        <v>0.15</v>
      </c>
    </row>
    <row r="17" spans="1:6">
      <c r="A17" t="s">
        <v>63</v>
      </c>
    </row>
    <row r="18" spans="1:6">
      <c r="A18" s="2" t="s">
        <v>38</v>
      </c>
      <c r="B18" s="3" t="s">
        <v>64</v>
      </c>
      <c r="C18" s="3" t="s">
        <v>65</v>
      </c>
      <c r="E18" s="10" t="s">
        <v>66</v>
      </c>
    </row>
    <row r="19" spans="1:6">
      <c r="A19" s="2">
        <v>2</v>
      </c>
      <c r="B19" s="11">
        <f t="array" ref="B19">MEDIAN(IF(($C$3:$C$11=A19&amp;"급"),$E$3:$E$11))</f>
        <v>28000</v>
      </c>
      <c r="C19" s="11">
        <f t="array" ref="C19">SUM(($C$3:$C$11=A19&amp;"급")*($E$3:$E$11&gt;=10000)*$F$3:$F$11)</f>
        <v>7000</v>
      </c>
      <c r="E19" s="8">
        <f>DCOUNTA(A2:G11,1,E21:F22)</f>
        <v>3</v>
      </c>
    </row>
    <row r="20" spans="1:6">
      <c r="A20" s="2">
        <v>3</v>
      </c>
      <c r="B20" s="11">
        <f t="array" ref="B20">MEDIAN(IF(($C$3:$C$11=A20&amp;"급"),$E$3:$E$11))</f>
        <v>10500</v>
      </c>
      <c r="C20" s="11">
        <f t="array" ref="C20">SUM(($C$3:$C$11=A20&amp;"급")*($E$3:$E$11&gt;=10000)*$F$3:$F$11)</f>
        <v>8700</v>
      </c>
    </row>
    <row r="21" spans="1:6">
      <c r="A21" s="2">
        <v>4</v>
      </c>
      <c r="B21" s="11">
        <f t="array" ref="B21">MEDIAN(IF(($C$3:$C$11=A21&amp;"급"),$E$3:$E$11))</f>
        <v>19500</v>
      </c>
      <c r="C21" s="11">
        <f t="array" ref="C21">SUM(($C$3:$C$11=A21&amp;"급")*($E$3:$E$11&gt;=10000)*$F$3:$F$11)</f>
        <v>8000</v>
      </c>
      <c r="E21" s="12" t="s">
        <v>148</v>
      </c>
      <c r="F21" s="12" t="s">
        <v>149</v>
      </c>
    </row>
    <row r="22" spans="1:6">
      <c r="A22" s="2">
        <v>5</v>
      </c>
      <c r="B22" s="11">
        <f t="array" ref="B22">MEDIAN(IF(($C$3:$C$11=A22&amp;"급"),$E$3:$E$11))</f>
        <v>10500</v>
      </c>
      <c r="C22" s="11">
        <f t="array" ref="C22">SUM(($C$3:$C$11=A22&amp;"급")*($E$3:$E$11&gt;=10000)*$F$3:$F$11)</f>
        <v>3000</v>
      </c>
      <c r="E22" s="12" t="s">
        <v>150</v>
      </c>
      <c r="F22" s="12" t="s">
        <v>151</v>
      </c>
    </row>
    <row r="23" spans="1:6">
      <c r="E23" s="10"/>
      <c r="F23" s="10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16"/>
  <sheetViews>
    <sheetView workbookViewId="0">
      <selection activeCell="H20" sqref="H20"/>
    </sheetView>
  </sheetViews>
  <sheetFormatPr defaultRowHeight="16.5"/>
  <cols>
    <col min="1" max="1" width="9.5" bestFit="1" customWidth="1"/>
    <col min="2" max="2" width="9.375" customWidth="1"/>
    <col min="3" max="3" width="7.375" customWidth="1"/>
    <col min="4" max="4" width="11.125" customWidth="1"/>
    <col min="5" max="5" width="13.125" customWidth="1"/>
    <col min="6" max="6" width="13.875" customWidth="1"/>
    <col min="7" max="10" width="14.5" bestFit="1" customWidth="1"/>
    <col min="11" max="13" width="18" bestFit="1" customWidth="1"/>
  </cols>
  <sheetData>
    <row r="3" spans="1:6">
      <c r="A3" s="30" t="s">
        <v>130</v>
      </c>
      <c r="B3" s="30" t="s">
        <v>131</v>
      </c>
      <c r="C3" t="s">
        <v>134</v>
      </c>
      <c r="D3" t="s">
        <v>135</v>
      </c>
      <c r="E3" t="s">
        <v>133</v>
      </c>
      <c r="F3" t="s">
        <v>132</v>
      </c>
    </row>
    <row r="4" spans="1:6">
      <c r="A4" t="s">
        <v>123</v>
      </c>
      <c r="C4" s="31">
        <v>21</v>
      </c>
      <c r="D4" s="32">
        <v>2500</v>
      </c>
      <c r="E4" s="32">
        <v>27</v>
      </c>
      <c r="F4" s="32">
        <v>29767500</v>
      </c>
    </row>
    <row r="5" spans="1:6">
      <c r="B5" t="s">
        <v>128</v>
      </c>
      <c r="C5" s="31">
        <v>9</v>
      </c>
      <c r="D5" s="32">
        <v>2944.4444444444443</v>
      </c>
      <c r="E5" s="32">
        <v>28.444444444444443</v>
      </c>
      <c r="F5" s="32">
        <v>6784000</v>
      </c>
    </row>
    <row r="6" spans="1:6">
      <c r="B6" t="s">
        <v>127</v>
      </c>
      <c r="C6" s="31">
        <v>8</v>
      </c>
      <c r="D6" s="32">
        <v>2437.5</v>
      </c>
      <c r="E6" s="32">
        <v>25.5</v>
      </c>
      <c r="F6" s="32">
        <v>3978000</v>
      </c>
    </row>
    <row r="7" spans="1:6">
      <c r="B7" t="s">
        <v>129</v>
      </c>
      <c r="C7" s="31">
        <v>4</v>
      </c>
      <c r="D7" s="32">
        <v>1625</v>
      </c>
      <c r="E7" s="32">
        <v>26.75</v>
      </c>
      <c r="F7" s="32">
        <v>695500</v>
      </c>
    </row>
    <row r="8" spans="1:6">
      <c r="A8" t="s">
        <v>124</v>
      </c>
      <c r="C8" s="31">
        <v>20</v>
      </c>
      <c r="D8" s="32">
        <v>2325</v>
      </c>
      <c r="E8" s="32">
        <v>30.5</v>
      </c>
      <c r="F8" s="32">
        <v>28365000</v>
      </c>
    </row>
    <row r="9" spans="1:6">
      <c r="B9" t="s">
        <v>128</v>
      </c>
      <c r="C9" s="31">
        <v>6</v>
      </c>
      <c r="D9" s="32">
        <v>2833.3333333333335</v>
      </c>
      <c r="E9" s="32">
        <v>29.166666666666668</v>
      </c>
      <c r="F9" s="32">
        <v>2975000</v>
      </c>
    </row>
    <row r="10" spans="1:6">
      <c r="B10" t="s">
        <v>127</v>
      </c>
      <c r="C10" s="31">
        <v>8</v>
      </c>
      <c r="D10" s="32">
        <v>2437.5</v>
      </c>
      <c r="E10" s="32">
        <v>27.125</v>
      </c>
      <c r="F10" s="32">
        <v>4231500</v>
      </c>
    </row>
    <row r="11" spans="1:6">
      <c r="B11" t="s">
        <v>129</v>
      </c>
      <c r="C11" s="31">
        <v>6</v>
      </c>
      <c r="D11" s="32">
        <v>1666.6666666666667</v>
      </c>
      <c r="E11" s="32">
        <v>36.333333333333336</v>
      </c>
      <c r="F11" s="32">
        <v>2180000</v>
      </c>
    </row>
    <row r="12" spans="1:6">
      <c r="A12" t="s">
        <v>125</v>
      </c>
      <c r="C12" s="31">
        <v>19</v>
      </c>
      <c r="D12" s="32">
        <v>2526.3157894736842</v>
      </c>
      <c r="E12" s="32">
        <v>28.105263157894736</v>
      </c>
      <c r="F12" s="32">
        <v>25632000</v>
      </c>
    </row>
    <row r="13" spans="1:6">
      <c r="B13" t="s">
        <v>128</v>
      </c>
      <c r="C13" s="31">
        <v>7</v>
      </c>
      <c r="D13" s="32">
        <v>3000</v>
      </c>
      <c r="E13" s="32">
        <v>21.857142857142858</v>
      </c>
      <c r="F13" s="32">
        <v>3213000</v>
      </c>
    </row>
    <row r="14" spans="1:6">
      <c r="B14" t="s">
        <v>127</v>
      </c>
      <c r="C14" s="31">
        <v>9</v>
      </c>
      <c r="D14" s="32">
        <v>2555.5555555555557</v>
      </c>
      <c r="E14" s="32">
        <v>34.555555555555557</v>
      </c>
      <c r="F14" s="32">
        <v>7153000</v>
      </c>
    </row>
    <row r="15" spans="1:6">
      <c r="B15" t="s">
        <v>129</v>
      </c>
      <c r="C15" s="31">
        <v>3</v>
      </c>
      <c r="D15" s="32">
        <v>1333.3333333333333</v>
      </c>
      <c r="E15" s="32">
        <v>23.333333333333332</v>
      </c>
      <c r="F15" s="32">
        <v>280000</v>
      </c>
    </row>
    <row r="16" spans="1:6">
      <c r="A16" t="s">
        <v>126</v>
      </c>
      <c r="C16" s="31">
        <v>60</v>
      </c>
      <c r="D16" s="32">
        <v>2450</v>
      </c>
      <c r="E16" s="32">
        <v>28.516666666666666</v>
      </c>
      <c r="F16" s="32">
        <v>251517000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H29"/>
  <sheetViews>
    <sheetView topLeftCell="A7" workbookViewId="0">
      <selection activeCell="I18" sqref="I18"/>
    </sheetView>
  </sheetViews>
  <sheetFormatPr defaultRowHeight="16.5" outlineLevelRow="3"/>
  <cols>
    <col min="1" max="1" width="9.25" customWidth="1"/>
    <col min="2" max="2" width="7.625" customWidth="1"/>
    <col min="3" max="3" width="12.75" customWidth="1"/>
    <col min="4" max="5" width="10.125" customWidth="1"/>
    <col min="6" max="6" width="9.375" customWidth="1"/>
    <col min="7" max="7" width="10.375" customWidth="1"/>
    <col min="8" max="8" width="13" bestFit="1" customWidth="1"/>
  </cols>
  <sheetData>
    <row r="2" spans="1:8">
      <c r="A2" t="s">
        <v>97</v>
      </c>
    </row>
    <row r="3" spans="1:8">
      <c r="A3" t="s">
        <v>67</v>
      </c>
      <c r="B3" t="s">
        <v>68</v>
      </c>
      <c r="C3" t="s">
        <v>69</v>
      </c>
      <c r="D3" t="s">
        <v>70</v>
      </c>
      <c r="E3" t="s">
        <v>71</v>
      </c>
      <c r="F3" t="s">
        <v>72</v>
      </c>
      <c r="G3" t="s">
        <v>73</v>
      </c>
      <c r="H3" t="s">
        <v>136</v>
      </c>
    </row>
    <row r="4" spans="1:8" outlineLevel="3">
      <c r="A4" t="s">
        <v>91</v>
      </c>
      <c r="B4" t="s">
        <v>78</v>
      </c>
      <c r="C4" t="s">
        <v>79</v>
      </c>
      <c r="D4" s="29">
        <v>120000</v>
      </c>
      <c r="E4" s="29">
        <v>102000</v>
      </c>
      <c r="F4" s="29">
        <v>18000</v>
      </c>
      <c r="G4" s="29">
        <v>4200</v>
      </c>
      <c r="H4" t="s">
        <v>137</v>
      </c>
    </row>
    <row r="5" spans="1:8" outlineLevel="3">
      <c r="A5" t="s">
        <v>77</v>
      </c>
      <c r="B5" t="s">
        <v>78</v>
      </c>
      <c r="C5" t="s">
        <v>79</v>
      </c>
      <c r="D5" s="29">
        <v>110000</v>
      </c>
      <c r="E5" s="29">
        <v>74800</v>
      </c>
      <c r="F5" s="29">
        <v>35200</v>
      </c>
      <c r="G5" s="29">
        <v>1980</v>
      </c>
      <c r="H5" t="s">
        <v>137</v>
      </c>
    </row>
    <row r="6" spans="1:8" outlineLevel="3">
      <c r="A6" t="s">
        <v>92</v>
      </c>
      <c r="B6" t="s">
        <v>78</v>
      </c>
      <c r="C6" t="s">
        <v>79</v>
      </c>
      <c r="D6" s="29">
        <v>89000</v>
      </c>
      <c r="E6" s="29">
        <v>66750</v>
      </c>
      <c r="F6" s="29">
        <v>22250</v>
      </c>
      <c r="G6" s="29">
        <v>1335</v>
      </c>
      <c r="H6" t="s">
        <v>137</v>
      </c>
    </row>
    <row r="7" spans="1:8" outlineLevel="2">
      <c r="C7" s="33" t="s">
        <v>143</v>
      </c>
      <c r="D7" s="29">
        <f>SUBTOTAL(1,D4:D6)</f>
        <v>106333.33333333333</v>
      </c>
      <c r="E7" s="29">
        <f>SUBTOTAL(1,E4:E6)</f>
        <v>81183.333333333328</v>
      </c>
      <c r="F7" s="29">
        <f>SUBTOTAL(1,F4:F6)</f>
        <v>25150</v>
      </c>
      <c r="G7" s="29"/>
    </row>
    <row r="8" spans="1:8" outlineLevel="1">
      <c r="C8" s="33" t="s">
        <v>139</v>
      </c>
      <c r="D8" s="29">
        <f>SUBTOTAL(9,D4:D6)</f>
        <v>319000</v>
      </c>
      <c r="E8" s="29">
        <f>SUBTOTAL(9,E4:E6)</f>
        <v>243550</v>
      </c>
      <c r="F8" s="29">
        <f>SUBTOTAL(9,F4:F6)</f>
        <v>75450</v>
      </c>
      <c r="G8" s="29"/>
    </row>
    <row r="9" spans="1:8" outlineLevel="3">
      <c r="A9" t="s">
        <v>74</v>
      </c>
      <c r="B9" t="s">
        <v>75</v>
      </c>
      <c r="C9" t="s">
        <v>76</v>
      </c>
      <c r="D9" s="29">
        <v>94000</v>
      </c>
      <c r="E9" s="29">
        <v>58280</v>
      </c>
      <c r="F9" s="29">
        <v>35720</v>
      </c>
      <c r="G9" s="29">
        <v>1128</v>
      </c>
      <c r="H9" t="s">
        <v>137</v>
      </c>
    </row>
    <row r="10" spans="1:8" outlineLevel="3">
      <c r="A10" t="s">
        <v>94</v>
      </c>
      <c r="B10" t="s">
        <v>75</v>
      </c>
      <c r="C10" t="s">
        <v>76</v>
      </c>
      <c r="D10" s="29">
        <v>75600</v>
      </c>
      <c r="E10" s="29">
        <v>45360</v>
      </c>
      <c r="F10" s="29">
        <v>30240</v>
      </c>
      <c r="G10">
        <v>0</v>
      </c>
      <c r="H10" t="s">
        <v>138</v>
      </c>
    </row>
    <row r="11" spans="1:8" outlineLevel="3">
      <c r="A11" t="s">
        <v>88</v>
      </c>
      <c r="B11" t="s">
        <v>75</v>
      </c>
      <c r="C11" t="s">
        <v>76</v>
      </c>
      <c r="D11" s="29">
        <v>64000</v>
      </c>
      <c r="E11" s="29">
        <v>42240</v>
      </c>
      <c r="F11" s="29">
        <v>21760</v>
      </c>
      <c r="G11">
        <v>384</v>
      </c>
      <c r="H11" t="s">
        <v>137</v>
      </c>
    </row>
    <row r="12" spans="1:8" outlineLevel="3">
      <c r="A12" t="s">
        <v>93</v>
      </c>
      <c r="B12" t="s">
        <v>75</v>
      </c>
      <c r="C12" t="s">
        <v>76</v>
      </c>
      <c r="D12" s="29">
        <v>60000</v>
      </c>
      <c r="E12" s="29">
        <v>58200</v>
      </c>
      <c r="F12" s="29">
        <v>1800</v>
      </c>
      <c r="G12" s="29">
        <v>2220</v>
      </c>
      <c r="H12" t="s">
        <v>137</v>
      </c>
    </row>
    <row r="13" spans="1:8" outlineLevel="3">
      <c r="A13" t="s">
        <v>80</v>
      </c>
      <c r="B13" t="s">
        <v>75</v>
      </c>
      <c r="C13" t="s">
        <v>76</v>
      </c>
      <c r="D13" s="29">
        <v>50000</v>
      </c>
      <c r="E13" s="29">
        <v>37500</v>
      </c>
      <c r="F13" s="29">
        <v>12500</v>
      </c>
      <c r="G13">
        <v>250</v>
      </c>
      <c r="H13" t="s">
        <v>137</v>
      </c>
    </row>
    <row r="14" spans="1:8" outlineLevel="2">
      <c r="C14" s="33" t="s">
        <v>144</v>
      </c>
      <c r="D14" s="29">
        <f>SUBTOTAL(1,D9:D13)</f>
        <v>68720</v>
      </c>
      <c r="E14" s="29">
        <f>SUBTOTAL(1,E9:E13)</f>
        <v>48316</v>
      </c>
      <c r="F14" s="29">
        <f>SUBTOTAL(1,F9:F13)</f>
        <v>20404</v>
      </c>
    </row>
    <row r="15" spans="1:8" outlineLevel="1">
      <c r="C15" s="33" t="s">
        <v>140</v>
      </c>
      <c r="D15" s="29">
        <f>SUBTOTAL(9,D9:D13)</f>
        <v>343600</v>
      </c>
      <c r="E15" s="29">
        <f>SUBTOTAL(9,E9:E13)</f>
        <v>241580</v>
      </c>
      <c r="F15" s="29">
        <f>SUBTOTAL(9,F9:F13)</f>
        <v>102020</v>
      </c>
    </row>
    <row r="16" spans="1:8" outlineLevel="3">
      <c r="A16" t="s">
        <v>89</v>
      </c>
      <c r="B16" t="s">
        <v>49</v>
      </c>
      <c r="C16" t="s">
        <v>87</v>
      </c>
      <c r="D16" s="29">
        <v>84000</v>
      </c>
      <c r="E16" s="29">
        <v>79800</v>
      </c>
      <c r="F16" s="29">
        <v>4200</v>
      </c>
      <c r="G16" s="29">
        <v>2940</v>
      </c>
      <c r="H16" t="s">
        <v>137</v>
      </c>
    </row>
    <row r="17" spans="1:8" outlineLevel="3">
      <c r="A17" t="s">
        <v>86</v>
      </c>
      <c r="B17" t="s">
        <v>49</v>
      </c>
      <c r="C17" t="s">
        <v>87</v>
      </c>
      <c r="D17" s="29">
        <v>79800</v>
      </c>
      <c r="E17" s="29">
        <v>57456</v>
      </c>
      <c r="F17" s="29">
        <v>22344</v>
      </c>
      <c r="G17">
        <v>958</v>
      </c>
      <c r="H17" t="s">
        <v>137</v>
      </c>
    </row>
    <row r="18" spans="1:8" outlineLevel="2">
      <c r="C18" s="33" t="s">
        <v>145</v>
      </c>
      <c r="D18" s="29">
        <f>SUBTOTAL(1,D16:D17)</f>
        <v>81900</v>
      </c>
      <c r="E18" s="29">
        <f>SUBTOTAL(1,E16:E17)</f>
        <v>68628</v>
      </c>
      <c r="F18" s="29">
        <f>SUBTOTAL(1,F16:F17)</f>
        <v>13272</v>
      </c>
    </row>
    <row r="19" spans="1:8" outlineLevel="1">
      <c r="C19" s="33" t="s">
        <v>141</v>
      </c>
      <c r="D19" s="29">
        <f>SUBTOTAL(9,D16:D17)</f>
        <v>163800</v>
      </c>
      <c r="E19" s="29">
        <f>SUBTOTAL(9,E16:E17)</f>
        <v>137256</v>
      </c>
      <c r="F19" s="29">
        <f>SUBTOTAL(9,F16:F17)</f>
        <v>26544</v>
      </c>
    </row>
    <row r="20" spans="1:8" outlineLevel="3">
      <c r="A20" t="s">
        <v>95</v>
      </c>
      <c r="B20" t="s">
        <v>82</v>
      </c>
      <c r="C20" t="s">
        <v>83</v>
      </c>
      <c r="D20" s="29">
        <v>39780</v>
      </c>
      <c r="E20" s="29">
        <v>31824</v>
      </c>
      <c r="F20" s="29">
        <v>7956</v>
      </c>
      <c r="G20">
        <v>398</v>
      </c>
      <c r="H20" t="s">
        <v>137</v>
      </c>
    </row>
    <row r="21" spans="1:8" outlineLevel="3">
      <c r="A21" t="s">
        <v>90</v>
      </c>
      <c r="B21" t="s">
        <v>82</v>
      </c>
      <c r="C21" t="s">
        <v>83</v>
      </c>
      <c r="D21" s="29">
        <v>33000</v>
      </c>
      <c r="E21" s="29">
        <v>32010</v>
      </c>
      <c r="F21">
        <v>990</v>
      </c>
      <c r="G21">
        <v>990</v>
      </c>
      <c r="H21" t="s">
        <v>137</v>
      </c>
    </row>
    <row r="22" spans="1:8" outlineLevel="3">
      <c r="A22" t="s">
        <v>84</v>
      </c>
      <c r="B22" t="s">
        <v>82</v>
      </c>
      <c r="C22" t="s">
        <v>83</v>
      </c>
      <c r="D22" s="29">
        <v>28000</v>
      </c>
      <c r="E22" s="29">
        <v>25760</v>
      </c>
      <c r="F22" s="29">
        <v>2240</v>
      </c>
      <c r="G22">
        <v>616</v>
      </c>
      <c r="H22" t="s">
        <v>137</v>
      </c>
    </row>
    <row r="23" spans="1:8" outlineLevel="3">
      <c r="A23" t="s">
        <v>81</v>
      </c>
      <c r="B23" t="s">
        <v>82</v>
      </c>
      <c r="C23" t="s">
        <v>83</v>
      </c>
      <c r="D23" s="29">
        <v>19800</v>
      </c>
      <c r="E23" s="29">
        <v>9504</v>
      </c>
      <c r="F23" s="29">
        <v>10296</v>
      </c>
      <c r="G23">
        <v>-634</v>
      </c>
      <c r="H23" t="s">
        <v>138</v>
      </c>
    </row>
    <row r="24" spans="1:8" outlineLevel="3">
      <c r="A24" t="s">
        <v>96</v>
      </c>
      <c r="B24" t="s">
        <v>82</v>
      </c>
      <c r="C24" t="s">
        <v>83</v>
      </c>
      <c r="D24" s="29">
        <v>19000</v>
      </c>
      <c r="E24" s="29">
        <v>13490</v>
      </c>
      <c r="F24" s="29">
        <v>5510</v>
      </c>
      <c r="G24">
        <v>-171</v>
      </c>
      <c r="H24" t="s">
        <v>137</v>
      </c>
    </row>
    <row r="25" spans="1:8" outlineLevel="3">
      <c r="A25" t="s">
        <v>85</v>
      </c>
      <c r="B25" t="s">
        <v>82</v>
      </c>
      <c r="C25" t="s">
        <v>83</v>
      </c>
      <c r="D25" s="29">
        <v>18000</v>
      </c>
      <c r="E25" s="29">
        <v>9900</v>
      </c>
      <c r="F25" s="29">
        <v>8100</v>
      </c>
      <c r="G25">
        <v>-450</v>
      </c>
      <c r="H25" t="s">
        <v>138</v>
      </c>
    </row>
    <row r="26" spans="1:8" outlineLevel="2">
      <c r="C26" s="33" t="s">
        <v>146</v>
      </c>
      <c r="D26" s="29">
        <f>SUBTOTAL(1,D20:D25)</f>
        <v>26263.333333333332</v>
      </c>
      <c r="E26" s="29">
        <f>SUBTOTAL(1,E20:E25)</f>
        <v>20414.666666666668</v>
      </c>
      <c r="F26" s="29">
        <f>SUBTOTAL(1,F20:F25)</f>
        <v>5848.666666666667</v>
      </c>
    </row>
    <row r="27" spans="1:8" outlineLevel="1">
      <c r="C27" s="33" t="s">
        <v>142</v>
      </c>
      <c r="D27" s="29">
        <f>SUBTOTAL(9,D20:D25)</f>
        <v>157580</v>
      </c>
      <c r="E27" s="29">
        <f>SUBTOTAL(9,E20:E25)</f>
        <v>122488</v>
      </c>
      <c r="F27" s="29">
        <f>SUBTOTAL(9,F20:F25)</f>
        <v>35092</v>
      </c>
    </row>
    <row r="28" spans="1:8">
      <c r="C28" s="33" t="s">
        <v>147</v>
      </c>
      <c r="D28" s="29">
        <f>SUBTOTAL(1,D4:D25)</f>
        <v>61498.75</v>
      </c>
      <c r="E28" s="29">
        <f>SUBTOTAL(1,E4:E25)</f>
        <v>46554.625</v>
      </c>
      <c r="F28" s="29">
        <f>SUBTOTAL(1,F4:F25)</f>
        <v>14944.125</v>
      </c>
    </row>
    <row r="29" spans="1:8">
      <c r="C29" s="33" t="s">
        <v>126</v>
      </c>
      <c r="D29" s="29">
        <f>SUBTOTAL(9,D4:D25)</f>
        <v>983980</v>
      </c>
      <c r="E29" s="29">
        <f>SUBTOTAL(9,E4:E25)</f>
        <v>744874</v>
      </c>
      <c r="F29" s="29">
        <f>SUBTOTAL(9,F4:F25)</f>
        <v>239106</v>
      </c>
    </row>
  </sheetData>
  <sortState ref="A4:H19">
    <sortCondition ref="C4:C19"/>
    <sortCondition descending="1" ref="D4:D19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G1:J10"/>
  <sheetViews>
    <sheetView workbookViewId="0">
      <selection activeCell="L12" sqref="L12"/>
    </sheetView>
  </sheetViews>
  <sheetFormatPr defaultRowHeight="16.5"/>
  <cols>
    <col min="1" max="5" width="10.625" customWidth="1"/>
    <col min="6" max="6" width="2.75" customWidth="1"/>
    <col min="8" max="8" width="5.25" bestFit="1" customWidth="1"/>
    <col min="9" max="9" width="11.625" bestFit="1" customWidth="1"/>
    <col min="10" max="10" width="11" bestFit="1" customWidth="1"/>
  </cols>
  <sheetData>
    <row r="1" spans="7:10" ht="17.25" thickBot="1"/>
    <row r="2" spans="7:10" ht="17.25" thickBot="1">
      <c r="G2" s="16" t="s">
        <v>98</v>
      </c>
      <c r="H2" s="17" t="s">
        <v>99</v>
      </c>
      <c r="I2" s="17" t="s">
        <v>100</v>
      </c>
      <c r="J2" s="18" t="s">
        <v>101</v>
      </c>
    </row>
    <row r="3" spans="7:10" ht="17.25" thickTop="1">
      <c r="G3" s="19" t="s">
        <v>102</v>
      </c>
      <c r="H3" s="20" t="s">
        <v>103</v>
      </c>
      <c r="I3" s="20">
        <v>100</v>
      </c>
      <c r="J3" s="21">
        <v>20</v>
      </c>
    </row>
    <row r="4" spans="7:10">
      <c r="G4" s="22" t="s">
        <v>104</v>
      </c>
      <c r="H4" s="2" t="s">
        <v>105</v>
      </c>
      <c r="I4" s="2">
        <v>150</v>
      </c>
      <c r="J4" s="23">
        <v>30</v>
      </c>
    </row>
    <row r="5" spans="7:10">
      <c r="G5" s="22" t="s">
        <v>106</v>
      </c>
      <c r="H5" s="2" t="s">
        <v>107</v>
      </c>
      <c r="I5" s="2">
        <v>230</v>
      </c>
      <c r="J5" s="23">
        <v>100</v>
      </c>
    </row>
    <row r="6" spans="7:10">
      <c r="G6" s="22" t="s">
        <v>108</v>
      </c>
      <c r="H6" s="2" t="s">
        <v>103</v>
      </c>
      <c r="I6" s="2">
        <v>270</v>
      </c>
      <c r="J6" s="23">
        <v>110</v>
      </c>
    </row>
    <row r="7" spans="7:10">
      <c r="G7" s="22" t="s">
        <v>109</v>
      </c>
      <c r="H7" s="2" t="s">
        <v>103</v>
      </c>
      <c r="I7" s="2">
        <v>270</v>
      </c>
      <c r="J7" s="23">
        <v>90</v>
      </c>
    </row>
    <row r="8" spans="7:10">
      <c r="G8" s="22" t="s">
        <v>110</v>
      </c>
      <c r="H8" s="2" t="s">
        <v>107</v>
      </c>
      <c r="I8" s="2">
        <v>280</v>
      </c>
      <c r="J8" s="23">
        <v>70</v>
      </c>
    </row>
    <row r="9" spans="7:10">
      <c r="G9" s="22" t="s">
        <v>111</v>
      </c>
      <c r="H9" s="2" t="s">
        <v>105</v>
      </c>
      <c r="I9" s="2">
        <v>200</v>
      </c>
      <c r="J9" s="23">
        <v>30</v>
      </c>
    </row>
    <row r="10" spans="7:10" ht="17.25" thickBot="1">
      <c r="G10" s="37" t="s">
        <v>112</v>
      </c>
      <c r="H10" s="38"/>
      <c r="I10" s="24">
        <f>AVERAGE(I3:I9)</f>
        <v>214.28571428571428</v>
      </c>
      <c r="J10" s="25">
        <f>AVERAGE(J3:J9)</f>
        <v>64.285714285714292</v>
      </c>
    </row>
  </sheetData>
  <mergeCells count="1">
    <mergeCell ref="G10:H10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G23"/>
  <sheetViews>
    <sheetView workbookViewId="0">
      <selection activeCell="I15" sqref="I15"/>
    </sheetView>
  </sheetViews>
  <sheetFormatPr defaultRowHeight="16.5"/>
  <cols>
    <col min="1" max="1" width="8" bestFit="1" customWidth="1"/>
    <col min="2" max="2" width="6.375" bestFit="1" customWidth="1"/>
    <col min="3" max="3" width="9.625" customWidth="1"/>
    <col min="4" max="5" width="9.375" bestFit="1" customWidth="1"/>
    <col min="6" max="6" width="11.25" customWidth="1"/>
    <col min="7" max="7" width="13.875" customWidth="1"/>
  </cols>
  <sheetData>
    <row r="2" spans="1:7">
      <c r="A2" t="s">
        <v>97</v>
      </c>
      <c r="G2" t="s">
        <v>152</v>
      </c>
    </row>
    <row r="3" spans="1:7">
      <c r="A3" s="13" t="s">
        <v>67</v>
      </c>
      <c r="B3" s="13" t="s">
        <v>68</v>
      </c>
      <c r="C3" s="13" t="s">
        <v>69</v>
      </c>
      <c r="D3" s="13" t="s">
        <v>70</v>
      </c>
      <c r="E3" s="13" t="s">
        <v>71</v>
      </c>
      <c r="F3" s="13" t="s">
        <v>72</v>
      </c>
      <c r="G3" s="13" t="s">
        <v>73</v>
      </c>
    </row>
    <row r="4" spans="1:7">
      <c r="A4" s="14" t="s">
        <v>74</v>
      </c>
      <c r="B4" s="14" t="s">
        <v>75</v>
      </c>
      <c r="C4" s="14" t="s">
        <v>76</v>
      </c>
      <c r="D4" s="15">
        <v>94000</v>
      </c>
      <c r="E4" s="15">
        <v>58280</v>
      </c>
      <c r="F4" s="15">
        <v>35720</v>
      </c>
      <c r="G4" s="34">
        <v>1128</v>
      </c>
    </row>
    <row r="5" spans="1:7">
      <c r="A5" s="14" t="s">
        <v>77</v>
      </c>
      <c r="B5" s="14" t="s">
        <v>78</v>
      </c>
      <c r="C5" s="14" t="s">
        <v>79</v>
      </c>
      <c r="D5" s="15">
        <v>110000</v>
      </c>
      <c r="E5" s="15">
        <v>74800</v>
      </c>
      <c r="F5" s="15">
        <v>35200</v>
      </c>
      <c r="G5" s="34">
        <v>1980</v>
      </c>
    </row>
    <row r="6" spans="1:7">
      <c r="A6" s="14" t="s">
        <v>80</v>
      </c>
      <c r="B6" s="14" t="s">
        <v>75</v>
      </c>
      <c r="C6" s="14" t="s">
        <v>76</v>
      </c>
      <c r="D6" s="15">
        <v>50000</v>
      </c>
      <c r="E6" s="15">
        <v>37500</v>
      </c>
      <c r="F6" s="15">
        <v>12500</v>
      </c>
      <c r="G6" s="34">
        <v>250</v>
      </c>
    </row>
    <row r="7" spans="1:7">
      <c r="A7" s="14" t="s">
        <v>81</v>
      </c>
      <c r="B7" s="14" t="s">
        <v>82</v>
      </c>
      <c r="C7" s="14" t="s">
        <v>83</v>
      </c>
      <c r="D7" s="15">
        <v>19800</v>
      </c>
      <c r="E7" s="15">
        <v>9504</v>
      </c>
      <c r="F7" s="15">
        <v>10296</v>
      </c>
      <c r="G7" s="34">
        <v>-1633.6</v>
      </c>
    </row>
    <row r="8" spans="1:7">
      <c r="A8" s="14" t="s">
        <v>84</v>
      </c>
      <c r="B8" s="14" t="s">
        <v>82</v>
      </c>
      <c r="C8" s="14" t="s">
        <v>83</v>
      </c>
      <c r="D8" s="15">
        <v>28000</v>
      </c>
      <c r="E8" s="15">
        <v>25760</v>
      </c>
      <c r="F8" s="15">
        <v>2240</v>
      </c>
      <c r="G8" s="34">
        <v>616</v>
      </c>
    </row>
    <row r="9" spans="1:7">
      <c r="A9" s="14" t="s">
        <v>85</v>
      </c>
      <c r="B9" s="14" t="s">
        <v>82</v>
      </c>
      <c r="C9" s="14" t="s">
        <v>83</v>
      </c>
      <c r="D9" s="15">
        <v>18000</v>
      </c>
      <c r="E9" s="15">
        <v>9900</v>
      </c>
      <c r="F9" s="15">
        <v>8100</v>
      </c>
      <c r="G9" s="34">
        <v>-450</v>
      </c>
    </row>
    <row r="10" spans="1:7">
      <c r="A10" s="14" t="s">
        <v>86</v>
      </c>
      <c r="B10" s="14" t="s">
        <v>49</v>
      </c>
      <c r="C10" s="14" t="s">
        <v>87</v>
      </c>
      <c r="D10" s="15">
        <v>79800</v>
      </c>
      <c r="E10" s="15">
        <v>57456</v>
      </c>
      <c r="F10" s="15">
        <v>22344</v>
      </c>
      <c r="G10" s="34">
        <v>957.6</v>
      </c>
    </row>
    <row r="11" spans="1:7">
      <c r="A11" s="14" t="s">
        <v>88</v>
      </c>
      <c r="B11" s="14" t="s">
        <v>75</v>
      </c>
      <c r="C11" s="14" t="s">
        <v>76</v>
      </c>
      <c r="D11" s="15">
        <v>64000</v>
      </c>
      <c r="E11" s="15">
        <v>42240</v>
      </c>
      <c r="F11" s="15">
        <v>21760</v>
      </c>
      <c r="G11" s="34" t="s">
        <v>113</v>
      </c>
    </row>
    <row r="12" spans="1:7">
      <c r="A12" s="14" t="s">
        <v>89</v>
      </c>
      <c r="B12" s="14" t="s">
        <v>49</v>
      </c>
      <c r="C12" s="14" t="s">
        <v>87</v>
      </c>
      <c r="D12" s="15">
        <v>84000</v>
      </c>
      <c r="E12" s="15">
        <v>79800</v>
      </c>
      <c r="F12" s="15">
        <v>4200</v>
      </c>
      <c r="G12" s="34">
        <v>2940</v>
      </c>
    </row>
    <row r="13" spans="1:7">
      <c r="A13" s="14" t="s">
        <v>90</v>
      </c>
      <c r="B13" s="14" t="s">
        <v>82</v>
      </c>
      <c r="C13" s="14" t="s">
        <v>83</v>
      </c>
      <c r="D13" s="15">
        <v>33000</v>
      </c>
      <c r="E13" s="15">
        <v>32010</v>
      </c>
      <c r="F13" s="15">
        <v>990</v>
      </c>
      <c r="G13" s="34">
        <v>990</v>
      </c>
    </row>
    <row r="14" spans="1:7">
      <c r="A14" s="14" t="s">
        <v>81</v>
      </c>
      <c r="B14" s="14" t="s">
        <v>82</v>
      </c>
      <c r="C14" s="14" t="s">
        <v>83</v>
      </c>
      <c r="D14" s="15">
        <v>21000</v>
      </c>
      <c r="E14" s="15">
        <v>18480</v>
      </c>
      <c r="F14" s="15">
        <v>2520</v>
      </c>
      <c r="G14" s="34">
        <v>168</v>
      </c>
    </row>
    <row r="15" spans="1:7">
      <c r="A15" s="14" t="s">
        <v>81</v>
      </c>
      <c r="B15" s="14" t="s">
        <v>82</v>
      </c>
      <c r="C15" s="14" t="s">
        <v>83</v>
      </c>
      <c r="D15" s="15">
        <v>19800</v>
      </c>
      <c r="E15" s="15">
        <v>9504</v>
      </c>
      <c r="F15" s="15">
        <v>10296</v>
      </c>
      <c r="G15" s="34">
        <v>-633.6</v>
      </c>
    </row>
    <row r="16" spans="1:7">
      <c r="A16" s="14" t="s">
        <v>91</v>
      </c>
      <c r="B16" s="14" t="s">
        <v>78</v>
      </c>
      <c r="C16" s="14" t="s">
        <v>79</v>
      </c>
      <c r="D16" s="15">
        <v>120000</v>
      </c>
      <c r="E16" s="15">
        <v>102000</v>
      </c>
      <c r="F16" s="15">
        <v>18000</v>
      </c>
      <c r="G16" s="34">
        <v>4200</v>
      </c>
    </row>
    <row r="17" spans="1:7">
      <c r="A17" s="14" t="s">
        <v>92</v>
      </c>
      <c r="B17" s="14" t="s">
        <v>78</v>
      </c>
      <c r="C17" s="14" t="s">
        <v>79</v>
      </c>
      <c r="D17" s="15">
        <v>89000</v>
      </c>
      <c r="E17" s="15">
        <v>66750</v>
      </c>
      <c r="F17" s="15">
        <v>22250</v>
      </c>
      <c r="G17" s="34">
        <v>1335</v>
      </c>
    </row>
    <row r="18" spans="1:7">
      <c r="A18" s="14" t="s">
        <v>93</v>
      </c>
      <c r="B18" s="14" t="s">
        <v>75</v>
      </c>
      <c r="C18" s="14" t="s">
        <v>76</v>
      </c>
      <c r="D18" s="15">
        <v>60000</v>
      </c>
      <c r="E18" s="15">
        <v>58200</v>
      </c>
      <c r="F18" s="15">
        <v>1800</v>
      </c>
      <c r="G18" s="34">
        <v>2220</v>
      </c>
    </row>
    <row r="19" spans="1:7">
      <c r="A19" s="14" t="s">
        <v>84</v>
      </c>
      <c r="B19" s="14" t="s">
        <v>82</v>
      </c>
      <c r="C19" s="14" t="s">
        <v>83</v>
      </c>
      <c r="D19" s="15">
        <v>26800</v>
      </c>
      <c r="E19" s="15">
        <v>19028</v>
      </c>
      <c r="F19" s="15">
        <v>7772</v>
      </c>
      <c r="G19" s="34" t="s">
        <v>113</v>
      </c>
    </row>
    <row r="20" spans="1:7">
      <c r="A20" s="14" t="s">
        <v>94</v>
      </c>
      <c r="B20" s="14" t="s">
        <v>75</v>
      </c>
      <c r="C20" s="14" t="s">
        <v>76</v>
      </c>
      <c r="D20" s="15">
        <v>75600</v>
      </c>
      <c r="E20" s="15">
        <v>45360</v>
      </c>
      <c r="F20" s="15">
        <v>30240</v>
      </c>
      <c r="G20" s="34">
        <v>0</v>
      </c>
    </row>
    <row r="21" spans="1:7">
      <c r="A21" s="14" t="s">
        <v>95</v>
      </c>
      <c r="B21" s="14" t="s">
        <v>82</v>
      </c>
      <c r="C21" s="14" t="s">
        <v>83</v>
      </c>
      <c r="D21" s="15">
        <v>39780</v>
      </c>
      <c r="E21" s="15">
        <v>31824</v>
      </c>
      <c r="F21" s="15">
        <v>7956</v>
      </c>
      <c r="G21" s="34">
        <v>397.8</v>
      </c>
    </row>
    <row r="22" spans="1:7">
      <c r="A22" s="14" t="s">
        <v>93</v>
      </c>
      <c r="B22" s="14" t="s">
        <v>75</v>
      </c>
      <c r="C22" s="14" t="s">
        <v>76</v>
      </c>
      <c r="D22" s="15">
        <v>60000</v>
      </c>
      <c r="E22" s="15">
        <v>58200</v>
      </c>
      <c r="F22" s="15">
        <v>1800</v>
      </c>
      <c r="G22" s="34">
        <v>2220</v>
      </c>
    </row>
    <row r="23" spans="1:7">
      <c r="A23" s="14" t="s">
        <v>96</v>
      </c>
      <c r="B23" s="14" t="s">
        <v>82</v>
      </c>
      <c r="C23" s="14" t="s">
        <v>83</v>
      </c>
      <c r="D23" s="15">
        <v>19000</v>
      </c>
      <c r="E23" s="15">
        <v>13490</v>
      </c>
      <c r="F23" s="15">
        <v>5510</v>
      </c>
      <c r="G23" s="34">
        <v>-171</v>
      </c>
    </row>
  </sheetData>
  <phoneticPr fontId="1" type="noConversion"/>
  <conditionalFormatting sqref="D4:D23">
    <cfRule type="iconSet" priority="1">
      <iconSet>
        <cfvo type="percent" val="0"/>
        <cfvo type="percent" val="40"/>
        <cfvo type="percent" val="70"/>
      </iconSet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9"/>
  <sheetViews>
    <sheetView tabSelected="1" workbookViewId="0">
      <selection activeCell="P15" sqref="P15"/>
    </sheetView>
  </sheetViews>
  <sheetFormatPr defaultRowHeight="16.5"/>
  <cols>
    <col min="1" max="1" width="13.625" customWidth="1"/>
  </cols>
  <sheetData>
    <row r="1" spans="1:4" ht="20.25">
      <c r="A1" s="26" t="s">
        <v>114</v>
      </c>
    </row>
    <row r="3" spans="1:4">
      <c r="A3" s="27" t="s">
        <v>115</v>
      </c>
      <c r="B3" s="27" t="s">
        <v>116</v>
      </c>
      <c r="C3" s="27" t="s">
        <v>117</v>
      </c>
      <c r="D3" s="27" t="s">
        <v>118</v>
      </c>
    </row>
    <row r="4" spans="1:4">
      <c r="A4" s="28">
        <v>45082</v>
      </c>
      <c r="B4" t="s">
        <v>119</v>
      </c>
      <c r="C4">
        <v>10</v>
      </c>
      <c r="D4" s="29">
        <v>15000</v>
      </c>
    </row>
    <row r="5" spans="1:4">
      <c r="A5" s="28">
        <v>45082</v>
      </c>
      <c r="B5" t="s">
        <v>120</v>
      </c>
      <c r="C5">
        <v>5</v>
      </c>
      <c r="D5" s="29">
        <v>10000</v>
      </c>
    </row>
    <row r="6" spans="1:4">
      <c r="A6" s="28">
        <v>45082</v>
      </c>
      <c r="B6" t="s">
        <v>121</v>
      </c>
      <c r="C6">
        <v>3</v>
      </c>
      <c r="D6" s="29">
        <v>3000</v>
      </c>
    </row>
    <row r="7" spans="1:4">
      <c r="A7" s="28"/>
      <c r="D7" s="29"/>
    </row>
    <row r="8" spans="1:4">
      <c r="A8" s="28"/>
      <c r="D8" s="29"/>
    </row>
    <row r="9" spans="1:4">
      <c r="A9" s="28"/>
      <c r="D9" s="29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도서대여">
          <controlPr defaultSize="0" autoLine="0" r:id="rId4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7</xdr:col>
                <xdr:colOff>57150</xdr:colOff>
                <xdr:row>2</xdr:row>
                <xdr:rowOff>114300</xdr:rowOff>
              </to>
            </anchor>
          </controlPr>
        </control>
      </mc:Choice>
      <mc:Fallback>
        <control shapeId="2049" r:id="rId3" name="cmd도서대여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user</cp:lastModifiedBy>
  <dcterms:created xsi:type="dcterms:W3CDTF">2023-05-12T01:27:33Z</dcterms:created>
  <dcterms:modified xsi:type="dcterms:W3CDTF">2025-03-25T06:11:53Z</dcterms:modified>
</cp:coreProperties>
</file>