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 codeName="{372AB895-14C1-FC20-EB20-F1B4BCFD95AE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https://d.docs.live.net/d55ed44bdfd98922/바탕 화면/"/>
    </mc:Choice>
  </mc:AlternateContent>
  <xr:revisionPtr revIDLastSave="15" documentId="10_ncr:8000_{61E52273-1D9E-4460-B86C-693FE16CE25F}" xr6:coauthVersionLast="47" xr6:coauthVersionMax="47" xr10:uidLastSave="{0C4B204F-F75E-4CC5-AF96-082244904805}"/>
  <bookViews>
    <workbookView xWindow="-108" yWindow="-108" windowWidth="23256" windowHeight="12456" activeTab="2" xr2:uid="{00000000-000D-0000-FFFF-FFFF00000000}"/>
  </bookViews>
  <sheets>
    <sheet name="기본작업" sheetId="2" r:id="rId1"/>
    <sheet name="계산작업" sheetId="3" r:id="rId2"/>
    <sheet name="분석작업-1" sheetId="4" r:id="rId3"/>
    <sheet name="분석작업-2" sheetId="5" r:id="rId4"/>
    <sheet name="기타작업-1" sheetId="6" r:id="rId5"/>
    <sheet name="기타작업-2" sheetId="9" r:id="rId6"/>
    <sheet name="기타작업-3" sheetId="7" r:id="rId7"/>
  </sheets>
  <functionGroups builtInGroupCount="19"/>
  <definedNames>
    <definedName name="_xlnm._FilterDatabase" localSheetId="0" hidden="1">기본작업!$A$3:$F$17</definedName>
    <definedName name="_xlnm._FilterDatabase" localSheetId="5" hidden="1">'기타작업-2'!#REF!</definedName>
    <definedName name="_xlnm.Criteria" localSheetId="0">기본작업!$A$19:$A$20</definedName>
    <definedName name="_xlnm.Extract" localSheetId="0">기본작업!$A$22:$F$22</definedName>
    <definedName name="_xlnm.Print_Area" localSheetId="0">기본작업!$A$1:$F$25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3" l="1" a="1"/>
  <c r="B20" i="3" s="1"/>
  <c r="B21" i="3" a="1"/>
  <c r="B21" i="3"/>
  <c r="B22" i="3" a="1"/>
  <c r="B22" i="3" s="1"/>
  <c r="B19" i="3" a="1"/>
  <c r="B19" i="3"/>
  <c r="E19" i="3"/>
  <c r="C22" i="3" a="1"/>
  <c r="C22" i="3" s="1"/>
  <c r="C20" i="3" a="1"/>
  <c r="C20" i="3" s="1"/>
  <c r="C21" i="3" a="1"/>
  <c r="C21" i="3"/>
  <c r="C19" i="3" a="1"/>
  <c r="C19" i="3" s="1"/>
  <c r="G4" i="3"/>
  <c r="G5" i="3"/>
  <c r="G6" i="3"/>
  <c r="G7" i="3"/>
  <c r="G8" i="3"/>
  <c r="G9" i="3"/>
  <c r="G10" i="3"/>
  <c r="G11" i="3"/>
  <c r="G3" i="3"/>
  <c r="F32" i="5"/>
  <c r="E32" i="5"/>
  <c r="D32" i="5"/>
  <c r="F22" i="5"/>
  <c r="E22" i="5"/>
  <c r="D22" i="5"/>
  <c r="F16" i="5"/>
  <c r="E16" i="5"/>
  <c r="D16" i="5"/>
  <c r="F7" i="5"/>
  <c r="F36" i="5" s="1"/>
  <c r="E7" i="5"/>
  <c r="E36" i="5" s="1"/>
  <c r="D7" i="5"/>
  <c r="D36" i="5" s="1"/>
  <c r="F33" i="5"/>
  <c r="F23" i="5"/>
  <c r="F17" i="5"/>
  <c r="F8" i="5"/>
  <c r="F37" i="5" s="1"/>
  <c r="E34" i="5"/>
  <c r="E24" i="5"/>
  <c r="E18" i="5"/>
  <c r="E9" i="5"/>
  <c r="D35" i="5"/>
  <c r="D25" i="5"/>
  <c r="D19" i="5"/>
  <c r="D10" i="5"/>
  <c r="A20" i="2"/>
  <c r="I10" i="6"/>
  <c r="J10" i="6"/>
  <c r="F4" i="3" a="1"/>
  <c r="F6" i="3" a="1"/>
  <c r="F8" i="3" a="1"/>
  <c r="F10" i="3" a="1"/>
  <c r="F5" i="3" a="1"/>
  <c r="F7" i="3" a="1"/>
  <c r="F9" i="3" a="1"/>
  <c r="F11" i="3" a="1"/>
  <c r="F3" i="3" a="1"/>
  <c r="F11" i="3" l="1"/>
  <c r="F9" i="3"/>
  <c r="F7" i="3"/>
  <c r="F5" i="3"/>
  <c r="F10" i="3"/>
  <c r="F8" i="3"/>
  <c r="F6" i="3"/>
  <c r="F4" i="3"/>
  <c r="F3" i="3"/>
  <c r="D39" i="5"/>
  <c r="E38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2C50B65-520F-4B51-82E6-1485E01F01D2}" name="MS Access Database_Query" type="1" refreshedVersion="8" background="1">
    <dbPr connection="DSN=MS Access Database;DBQ=C:\Users\User\OneDrive\바탕 화면\가전제품판매.accdb;DefaultDir=C:\Users\User\OneDrive\바탕 화면;DriverId=25;FIL=MS Access;MaxBufferSize=2048;PageTimeout=5;" command="SELECT 대리점별판매현황.제품명, 대리점별판매현황.등급, 대리점별판매현황.단가, 대리점별판매현황.판매량_x000d__x000a_FROM `C:\Users\User\OneDrive\바탕 화면\가전제품판매.accdb`.대리점별판매현황 대리점별판매현황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<sst xmlns="http://schemas.openxmlformats.org/spreadsheetml/2006/main" count="321" uniqueCount="151">
  <si>
    <t>사원코드</t>
  </si>
  <si>
    <t>호봉</t>
  </si>
  <si>
    <t>직무</t>
  </si>
  <si>
    <t>연봉</t>
  </si>
  <si>
    <t>연월차</t>
  </si>
  <si>
    <t>특근비</t>
  </si>
  <si>
    <t>SG0111</t>
  </si>
  <si>
    <t>수석연구원</t>
  </si>
  <si>
    <t>연구직</t>
  </si>
  <si>
    <t>SG0710</t>
  </si>
  <si>
    <t>선임연구원</t>
  </si>
  <si>
    <t>SG0204</t>
  </si>
  <si>
    <t>책임연구원</t>
  </si>
  <si>
    <t>SG0712</t>
  </si>
  <si>
    <t>SG0812</t>
  </si>
  <si>
    <t>연구원</t>
  </si>
  <si>
    <t>SG0810</t>
  </si>
  <si>
    <t>SG0411</t>
  </si>
  <si>
    <t>과장4호</t>
  </si>
  <si>
    <t>일반직</t>
  </si>
  <si>
    <t>SG0813</t>
  </si>
  <si>
    <t>부장1호</t>
  </si>
  <si>
    <t>SG0205</t>
  </si>
  <si>
    <t>사원3호</t>
  </si>
  <si>
    <t>SG0203</t>
  </si>
  <si>
    <t>대리2호</t>
  </si>
  <si>
    <t>SG0413</t>
  </si>
  <si>
    <t>대리3호</t>
  </si>
  <si>
    <t>SG0206</t>
  </si>
  <si>
    <t>부장2호</t>
  </si>
  <si>
    <t>SG0811</t>
  </si>
  <si>
    <t>과장2호</t>
  </si>
  <si>
    <t>SG0809</t>
  </si>
  <si>
    <t>과장1호</t>
  </si>
  <si>
    <t>급여정산현황</t>
    <phoneticPr fontId="2" type="noConversion"/>
  </si>
  <si>
    <t>[표1]</t>
  </si>
  <si>
    <t>영업사원</t>
  </si>
  <si>
    <t>소속지점</t>
  </si>
  <si>
    <t>직급</t>
  </si>
  <si>
    <t>기본급</t>
  </si>
  <si>
    <t>판매실적</t>
  </si>
  <si>
    <t>성과급</t>
  </si>
  <si>
    <t>지급급여</t>
  </si>
  <si>
    <t>정영일</t>
  </si>
  <si>
    <t>서초</t>
  </si>
  <si>
    <t>2급</t>
  </si>
  <si>
    <t>박찬훈</t>
  </si>
  <si>
    <t>3급</t>
  </si>
  <si>
    <t>이소라</t>
  </si>
  <si>
    <t>강남</t>
  </si>
  <si>
    <t>김종택</t>
  </si>
  <si>
    <t>최수형</t>
  </si>
  <si>
    <t>종로</t>
  </si>
  <si>
    <t>홍길동</t>
  </si>
  <si>
    <t>4급</t>
  </si>
  <si>
    <t>한우규</t>
  </si>
  <si>
    <t>김덕진</t>
  </si>
  <si>
    <t>5급</t>
  </si>
  <si>
    <t>이명섭</t>
  </si>
  <si>
    <t>[표2]</t>
  </si>
  <si>
    <t>세금공제표</t>
  </si>
  <si>
    <t>총급여</t>
  </si>
  <si>
    <t>세금공제율</t>
  </si>
  <si>
    <t>[표3]</t>
  </si>
  <si>
    <t>중앙값</t>
  </si>
  <si>
    <t>성과급 합계</t>
  </si>
  <si>
    <t>고객코드</t>
  </si>
  <si>
    <t>지점명</t>
  </si>
  <si>
    <t>담당자</t>
  </si>
  <si>
    <t>매출금액</t>
  </si>
  <si>
    <t>받은금액</t>
  </si>
  <si>
    <t>미수금</t>
  </si>
  <si>
    <t>할인금액</t>
  </si>
  <si>
    <t>미수정도</t>
  </si>
  <si>
    <t>78AU17</t>
  </si>
  <si>
    <t>강서</t>
  </si>
  <si>
    <t>안병찬</t>
  </si>
  <si>
    <t>보통</t>
  </si>
  <si>
    <t>14AD72</t>
  </si>
  <si>
    <t>강북</t>
  </si>
  <si>
    <t>박형주</t>
  </si>
  <si>
    <t>12AH78</t>
  </si>
  <si>
    <t>78CD11</t>
  </si>
  <si>
    <t>강동</t>
  </si>
  <si>
    <t>채진욱</t>
  </si>
  <si>
    <t>적극해결요망</t>
  </si>
  <si>
    <t>15BC80</t>
  </si>
  <si>
    <t>14BB71</t>
  </si>
  <si>
    <t>15CD70</t>
  </si>
  <si>
    <t>이은주</t>
  </si>
  <si>
    <t>13AG10</t>
  </si>
  <si>
    <t>26AD78</t>
  </si>
  <si>
    <t>12AB58</t>
  </si>
  <si>
    <t>35C256</t>
  </si>
  <si>
    <t>36AB80</t>
  </si>
  <si>
    <t>31BG25</t>
  </si>
  <si>
    <t>98AG10</t>
  </si>
  <si>
    <t>12AC77</t>
  </si>
  <si>
    <t>78CP90</t>
  </si>
  <si>
    <t>사업소</t>
  </si>
  <si>
    <t>평가</t>
  </si>
  <si>
    <t>초기 설립비</t>
  </si>
  <si>
    <t>추가투입비</t>
  </si>
  <si>
    <t>군포지사</t>
  </si>
  <si>
    <t>B</t>
  </si>
  <si>
    <t>마산지사</t>
  </si>
  <si>
    <t>C</t>
  </si>
  <si>
    <t>대전지사</t>
  </si>
  <si>
    <t>A</t>
  </si>
  <si>
    <t>부산지사</t>
  </si>
  <si>
    <t>강원지사</t>
  </si>
  <si>
    <t>경기지사</t>
  </si>
  <si>
    <t>인천지사</t>
  </si>
  <si>
    <t>평균</t>
  </si>
  <si>
    <t>도서 대여 관리</t>
  </si>
  <si>
    <t>날짜</t>
  </si>
  <si>
    <t>구분</t>
  </si>
  <si>
    <t>권수</t>
  </si>
  <si>
    <t>금액</t>
  </si>
  <si>
    <t>군인</t>
  </si>
  <si>
    <t>일반</t>
  </si>
  <si>
    <t>학생</t>
  </si>
  <si>
    <t>[표1]</t>
    <phoneticPr fontId="2" type="noConversion"/>
  </si>
  <si>
    <t>인원수</t>
    <phoneticPr fontId="2" type="noConversion"/>
  </si>
  <si>
    <t>미</t>
    <phoneticPr fontId="2" type="noConversion"/>
  </si>
  <si>
    <t>조건</t>
    <phoneticPr fontId="2" type="noConversion"/>
  </si>
  <si>
    <t>고급형</t>
  </si>
  <si>
    <t>보급형</t>
  </si>
  <si>
    <t>중급형</t>
  </si>
  <si>
    <t>총합계</t>
  </si>
  <si>
    <t>TV</t>
  </si>
  <si>
    <t>AUD</t>
  </si>
  <si>
    <t>VCR</t>
  </si>
  <si>
    <t>등급</t>
  </si>
  <si>
    <t>제품명</t>
  </si>
  <si>
    <t>합계 : 판매액</t>
  </si>
  <si>
    <t>평균 : 단가</t>
  </si>
  <si>
    <t>평균 : 판매량</t>
  </si>
  <si>
    <t>박형주 요약</t>
  </si>
  <si>
    <t>안병찬 요약</t>
  </si>
  <si>
    <t>이은주 요약</t>
  </si>
  <si>
    <t>채진욱 요약</t>
  </si>
  <si>
    <t>박형주 평균</t>
  </si>
  <si>
    <t>안병찬 평균</t>
  </si>
  <si>
    <t>이은주 평균</t>
  </si>
  <si>
    <t>채진욱 평균</t>
  </si>
  <si>
    <t>전체 평균</t>
  </si>
  <si>
    <t>판매실적</t>
    <phoneticPr fontId="2" type="noConversion"/>
  </si>
  <si>
    <t>&lt;=15000</t>
    <phoneticPr fontId="2" type="noConversion"/>
  </si>
  <si>
    <t>성과급</t>
    <phoneticPr fontId="2" type="noConversion"/>
  </si>
  <si>
    <t>&lt;=1000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</si>
</sst>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0_);[Red]\(0\)"/>
    <numFmt numFmtId="177" formatCode="0.0_);[Red]\(0.0\)"/>
    <numFmt numFmtId="178" formatCode="#,##0_ "/>
    <numFmt numFmtId="179" formatCode="[Red]\★#,##0&quot;원&quot;;[Blue]\-#,##0&quot;원&quot;;0&quot;원&quot;;&quot;미등록&quot;"/>
  </numFmts>
  <fonts count="1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u/>
      <sz val="14"/>
      <color theme="1"/>
      <name val="맑은 고딕"/>
      <family val="3"/>
      <charset val="129"/>
      <scheme val="minor"/>
    </font>
    <font>
      <b/>
      <u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  <font>
      <b/>
      <sz val="10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0" borderId="0"/>
    <xf numFmtId="42" fontId="10" fillId="0" borderId="0" applyFont="0" applyFill="0" applyBorder="0" applyAlignment="0" applyProtection="0"/>
  </cellStyleXfs>
  <cellXfs count="43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3" fontId="0" fillId="0" borderId="1" xfId="0" applyNumberFormat="1" applyBorder="1">
      <alignment vertical="center"/>
    </xf>
    <xf numFmtId="9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7" fillId="0" borderId="1" xfId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7" fontId="0" fillId="0" borderId="6" xfId="0" applyNumberFormat="1" applyBorder="1">
      <alignment vertical="center"/>
    </xf>
    <xf numFmtId="177" fontId="0" fillId="0" borderId="7" xfId="0" applyNumberFormat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9" fillId="0" borderId="0" xfId="0" applyFont="1">
      <alignment vertical="center"/>
    </xf>
    <xf numFmtId="41" fontId="0" fillId="0" borderId="1" xfId="1" applyFont="1" applyBorder="1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41" fontId="11" fillId="0" borderId="1" xfId="2" applyNumberFormat="1" applyFont="1" applyBorder="1"/>
    <xf numFmtId="42" fontId="11" fillId="0" borderId="1" xfId="3" applyFont="1" applyBorder="1"/>
    <xf numFmtId="0" fontId="11" fillId="3" borderId="1" xfId="2" applyFont="1" applyFill="1" applyBorder="1"/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0" fontId="1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1" fontId="7" fillId="0" borderId="0" xfId="1" applyFont="1" applyBorder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79" fontId="7" fillId="0" borderId="1" xfId="1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4">
    <cellStyle name="쉼표 [0]" xfId="1" builtinId="6"/>
    <cellStyle name="통화 [0] 2" xfId="3" xr:uid="{00000000-0005-0000-0000-000001000000}"/>
    <cellStyle name="표준" xfId="0" builtinId="0"/>
    <cellStyle name="표준 2" xfId="2" xr:uid="{00000000-0005-0000-0000-000003000000}"/>
  </cellStyles>
  <dxfs count="1"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체" panose="02030609000101010101" pitchFamily="17" charset="-127"/>
              <a:ea typeface="궁서체" panose="02030609000101010101" pitchFamily="17" charset="-127"/>
              <a:cs typeface="+mn-cs"/>
            </a:defRPr>
          </a:pPr>
          <a:endParaRPr lang="ko-KR"/>
        </a:p>
      </c:txPr>
    </c:title>
    <c:autoTitleDeleted val="0"/>
    <c:view3D>
      <c:rotX val="30"/>
      <c:rotY val="9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'기타작업-1'!$I$2</c:f>
              <c:strCache>
                <c:ptCount val="1"/>
                <c:pt idx="0">
                  <c:v>초기 설립비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20E-4C8E-A873-7B5E3A53BEB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20E-4C8E-A873-7B5E3A53BEB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20E-4C8E-A873-7B5E3A53BEB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20E-4C8E-A873-7B5E3A53BEB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20E-4C8E-A873-7B5E3A53BEB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D20E-4C8E-A873-7B5E3A53BEB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D20E-4C8E-A873-7B5E3A53BEB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'기타작업-1'!$G$3:$G$9</c:f>
              <c:strCache>
                <c:ptCount val="7"/>
                <c:pt idx="0">
                  <c:v>군포지사</c:v>
                </c:pt>
                <c:pt idx="1">
                  <c:v>마산지사</c:v>
                </c:pt>
                <c:pt idx="2">
                  <c:v>대전지사</c:v>
                </c:pt>
                <c:pt idx="3">
                  <c:v>부산지사</c:v>
                </c:pt>
                <c:pt idx="4">
                  <c:v>강원지사</c:v>
                </c:pt>
                <c:pt idx="5">
                  <c:v>경기지사</c:v>
                </c:pt>
                <c:pt idx="6">
                  <c:v>인천지사</c:v>
                </c:pt>
              </c:strCache>
            </c:strRef>
          </c:cat>
          <c:val>
            <c:numRef>
              <c:f>'기타작업-1'!$I$3:$I$9</c:f>
              <c:numCache>
                <c:formatCode>General</c:formatCode>
                <c:ptCount val="7"/>
                <c:pt idx="0">
                  <c:v>100</c:v>
                </c:pt>
                <c:pt idx="1">
                  <c:v>150</c:v>
                </c:pt>
                <c:pt idx="2">
                  <c:v>230</c:v>
                </c:pt>
                <c:pt idx="3">
                  <c:v>270</c:v>
                </c:pt>
                <c:pt idx="4">
                  <c:v>270</c:v>
                </c:pt>
                <c:pt idx="5">
                  <c:v>280</c:v>
                </c:pt>
                <c:pt idx="6">
                  <c:v>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BA-4AB9-A048-BF56ADF5C9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bg1"/>
        </a:solidFill>
        <a:ln>
          <a:solidFill>
            <a:schemeClr val="tx1"/>
          </a:solidFill>
        </a:ln>
        <a:effectLst>
          <a:outerShdw blurRad="50800" dist="38100" dir="13500000" algn="br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5</xdr:col>
      <xdr:colOff>0</xdr:colOff>
      <xdr:row>12</xdr:row>
      <xdr:rowOff>1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7620</xdr:colOff>
      <xdr:row>6</xdr:row>
      <xdr:rowOff>198120</xdr:rowOff>
    </xdr:from>
    <xdr:to>
      <xdr:col>9</xdr:col>
      <xdr:colOff>68580</xdr:colOff>
      <xdr:row>8</xdr:row>
      <xdr:rowOff>38100</xdr:rowOff>
    </xdr:to>
    <xdr:sp macro="" textlink="">
      <xdr:nvSpPr>
        <xdr:cNvPr id="3" name="폭발: 14pt 2">
          <a:extLst>
            <a:ext uri="{FF2B5EF4-FFF2-40B4-BE49-F238E27FC236}">
              <a16:creationId xmlns:a16="http://schemas.microsoft.com/office/drawing/2014/main" id="{CC055649-36E3-1452-2C58-6042084EF683}"/>
            </a:ext>
          </a:extLst>
        </xdr:cNvPr>
        <xdr:cNvSpPr/>
      </xdr:nvSpPr>
      <xdr:spPr>
        <a:xfrm>
          <a:off x="5318760" y="1546860"/>
          <a:ext cx="944880" cy="281940"/>
        </a:xfrm>
        <a:prstGeom prst="irregularSeal2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2</xdr:col>
      <xdr:colOff>106680</xdr:colOff>
      <xdr:row>4</xdr:row>
      <xdr:rowOff>76200</xdr:rowOff>
    </xdr:from>
    <xdr:to>
      <xdr:col>8</xdr:col>
      <xdr:colOff>7620</xdr:colOff>
      <xdr:row>7</xdr:row>
      <xdr:rowOff>145221</xdr:rowOff>
    </xdr:to>
    <xdr:cxnSp macro="">
      <xdr:nvCxnSpPr>
        <xdr:cNvPr id="5" name="직선 화살표 연결선 4">
          <a:extLst>
            <a:ext uri="{FF2B5EF4-FFF2-40B4-BE49-F238E27FC236}">
              <a16:creationId xmlns:a16="http://schemas.microsoft.com/office/drawing/2014/main" id="{52B9C91C-A7E6-C76F-BF58-A04B0157ED44}"/>
            </a:ext>
          </a:extLst>
        </xdr:cNvPr>
        <xdr:cNvCxnSpPr>
          <a:stCxn id="3" idx="1"/>
        </xdr:cNvCxnSpPr>
      </xdr:nvCxnSpPr>
      <xdr:spPr>
        <a:xfrm flipH="1" flipV="1">
          <a:off x="1722120" y="982980"/>
          <a:ext cx="3596640" cy="731961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24</xdr:row>
      <xdr:rowOff>0</xdr:rowOff>
    </xdr:from>
    <xdr:to>
      <xdr:col>6</xdr:col>
      <xdr:colOff>0</xdr:colOff>
      <xdr:row>26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E21C7F1B-DA3D-EB25-E4CA-CAB1A97745E5}"/>
            </a:ext>
          </a:extLst>
        </xdr:cNvPr>
        <xdr:cNvSpPr/>
      </xdr:nvSpPr>
      <xdr:spPr>
        <a:xfrm>
          <a:off x="3451860" y="5303520"/>
          <a:ext cx="8534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0</xdr:colOff>
      <xdr:row>24</xdr:row>
      <xdr:rowOff>0</xdr:rowOff>
    </xdr:from>
    <xdr:to>
      <xdr:col>7</xdr:col>
      <xdr:colOff>0</xdr:colOff>
      <xdr:row>26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C647B32B-75D7-700B-C642-3742D960C964}"/>
            </a:ext>
          </a:extLst>
        </xdr:cNvPr>
        <xdr:cNvSpPr/>
      </xdr:nvSpPr>
      <xdr:spPr>
        <a:xfrm>
          <a:off x="4305300" y="5303520"/>
          <a:ext cx="105918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아이콘보기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</xdr:row>
          <xdr:rowOff>0</xdr:rowOff>
        </xdr:from>
        <xdr:to>
          <xdr:col>7</xdr:col>
          <xdr:colOff>91440</xdr:colOff>
          <xdr:row>2</xdr:row>
          <xdr:rowOff>106680</xdr:rowOff>
        </xdr:to>
        <xdr:sp macro="" textlink="">
          <xdr:nvSpPr>
            <xdr:cNvPr id="1026" name="cmd도서대여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6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537.471465162038" backgroundQuery="1" createdVersion="8" refreshedVersion="8" minRefreshableVersion="3" recordCount="60" xr:uid="{FF220987-00C2-4975-BFCC-F57B45B5BEA6}">
  <cacheSource type="external" connectionId="1"/>
  <cacheFields count="7">
    <cacheField name="제품명" numFmtId="0" sqlType="-9">
      <sharedItems count="3">
        <s v="TV"/>
        <s v="AUD"/>
        <s v="VCR"/>
      </sharedItems>
    </cacheField>
    <cacheField name="등급" numFmtId="0" sqlType="-9">
      <sharedItems count="3">
        <s v="보급형"/>
        <s v="고급형"/>
        <s v="중급형"/>
      </sharedItems>
    </cacheField>
    <cacheField name="단가" numFmtId="0" sqlType="8">
      <sharedItems containsSemiMixedTypes="0" containsString="0" containsNumber="1" containsInteger="1" minValue="1000" maxValue="3500" count="6">
        <n v="2000"/>
        <n v="3500"/>
        <n v="3000"/>
        <n v="1500"/>
        <n v="2500"/>
        <n v="1000"/>
      </sharedItems>
    </cacheField>
    <cacheField name="판매량" numFmtId="0" sqlType="8">
      <sharedItems containsSemiMixedTypes="0" containsString="0" containsNumber="1" containsInteger="1" minValue="10" maxValue="50"/>
    </cacheField>
    <cacheField name="판매액" numFmtId="0" formula="판매량*단가" databaseField="0"/>
    <cacheField name="제품수" numFmtId="0" formula="제품명" databaseField="0"/>
    <cacheField name="제품수1" numFmtId="0" formula="등급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0">
  <r>
    <x v="0"/>
    <x v="0"/>
    <x v="0"/>
    <n v="11"/>
  </r>
  <r>
    <x v="1"/>
    <x v="1"/>
    <x v="1"/>
    <n v="32"/>
  </r>
  <r>
    <x v="0"/>
    <x v="0"/>
    <x v="2"/>
    <n v="29"/>
  </r>
  <r>
    <x v="2"/>
    <x v="0"/>
    <x v="0"/>
    <n v="47"/>
  </r>
  <r>
    <x v="1"/>
    <x v="0"/>
    <x v="1"/>
    <n v="33"/>
  </r>
  <r>
    <x v="2"/>
    <x v="0"/>
    <x v="0"/>
    <n v="29"/>
  </r>
  <r>
    <x v="2"/>
    <x v="0"/>
    <x v="3"/>
    <n v="21"/>
  </r>
  <r>
    <x v="0"/>
    <x v="2"/>
    <x v="4"/>
    <n v="39"/>
  </r>
  <r>
    <x v="0"/>
    <x v="2"/>
    <x v="2"/>
    <n v="34"/>
  </r>
  <r>
    <x v="0"/>
    <x v="0"/>
    <x v="4"/>
    <n v="26"/>
  </r>
  <r>
    <x v="1"/>
    <x v="2"/>
    <x v="2"/>
    <n v="44"/>
  </r>
  <r>
    <x v="1"/>
    <x v="2"/>
    <x v="1"/>
    <n v="22"/>
  </r>
  <r>
    <x v="0"/>
    <x v="0"/>
    <x v="4"/>
    <n v="23"/>
  </r>
  <r>
    <x v="0"/>
    <x v="2"/>
    <x v="0"/>
    <n v="46"/>
  </r>
  <r>
    <x v="0"/>
    <x v="1"/>
    <x v="0"/>
    <n v="28"/>
  </r>
  <r>
    <x v="0"/>
    <x v="1"/>
    <x v="2"/>
    <n v="31"/>
  </r>
  <r>
    <x v="0"/>
    <x v="0"/>
    <x v="4"/>
    <n v="45"/>
  </r>
  <r>
    <x v="2"/>
    <x v="2"/>
    <x v="5"/>
    <n v="14"/>
  </r>
  <r>
    <x v="1"/>
    <x v="1"/>
    <x v="4"/>
    <n v="38"/>
  </r>
  <r>
    <x v="2"/>
    <x v="1"/>
    <x v="3"/>
    <n v="27"/>
  </r>
  <r>
    <x v="2"/>
    <x v="2"/>
    <x v="3"/>
    <n v="29"/>
  </r>
  <r>
    <x v="2"/>
    <x v="2"/>
    <x v="3"/>
    <n v="27"/>
  </r>
  <r>
    <x v="0"/>
    <x v="2"/>
    <x v="0"/>
    <n v="28"/>
  </r>
  <r>
    <x v="0"/>
    <x v="1"/>
    <x v="2"/>
    <n v="16"/>
  </r>
  <r>
    <x v="1"/>
    <x v="0"/>
    <x v="1"/>
    <n v="28"/>
  </r>
  <r>
    <x v="1"/>
    <x v="0"/>
    <x v="4"/>
    <n v="24"/>
  </r>
  <r>
    <x v="1"/>
    <x v="1"/>
    <x v="4"/>
    <n v="23"/>
  </r>
  <r>
    <x v="0"/>
    <x v="1"/>
    <x v="2"/>
    <n v="42"/>
  </r>
  <r>
    <x v="2"/>
    <x v="0"/>
    <x v="3"/>
    <n v="50"/>
  </r>
  <r>
    <x v="1"/>
    <x v="2"/>
    <x v="2"/>
    <n v="36"/>
  </r>
  <r>
    <x v="1"/>
    <x v="2"/>
    <x v="2"/>
    <n v="14"/>
  </r>
  <r>
    <x v="0"/>
    <x v="2"/>
    <x v="0"/>
    <n v="42"/>
  </r>
  <r>
    <x v="0"/>
    <x v="1"/>
    <x v="0"/>
    <n v="24"/>
  </r>
  <r>
    <x v="0"/>
    <x v="1"/>
    <x v="4"/>
    <n v="39"/>
  </r>
  <r>
    <x v="0"/>
    <x v="2"/>
    <x v="2"/>
    <n v="35"/>
  </r>
  <r>
    <x v="2"/>
    <x v="0"/>
    <x v="0"/>
    <n v="24"/>
  </r>
  <r>
    <x v="0"/>
    <x v="0"/>
    <x v="4"/>
    <n v="28"/>
  </r>
  <r>
    <x v="0"/>
    <x v="2"/>
    <x v="2"/>
    <n v="19"/>
  </r>
  <r>
    <x v="2"/>
    <x v="0"/>
    <x v="5"/>
    <n v="47"/>
  </r>
  <r>
    <x v="1"/>
    <x v="1"/>
    <x v="1"/>
    <n v="22"/>
  </r>
  <r>
    <x v="1"/>
    <x v="0"/>
    <x v="4"/>
    <n v="27"/>
  </r>
  <r>
    <x v="0"/>
    <x v="1"/>
    <x v="0"/>
    <n v="12"/>
  </r>
  <r>
    <x v="1"/>
    <x v="1"/>
    <x v="4"/>
    <n v="27"/>
  </r>
  <r>
    <x v="1"/>
    <x v="1"/>
    <x v="1"/>
    <n v="11"/>
  </r>
  <r>
    <x v="1"/>
    <x v="0"/>
    <x v="4"/>
    <n v="37"/>
  </r>
  <r>
    <x v="2"/>
    <x v="1"/>
    <x v="0"/>
    <n v="25"/>
  </r>
  <r>
    <x v="0"/>
    <x v="0"/>
    <x v="0"/>
    <n v="38"/>
  </r>
  <r>
    <x v="2"/>
    <x v="1"/>
    <x v="5"/>
    <n v="42"/>
  </r>
  <r>
    <x v="1"/>
    <x v="1"/>
    <x v="2"/>
    <n v="49"/>
  </r>
  <r>
    <x v="1"/>
    <x v="2"/>
    <x v="2"/>
    <n v="13"/>
  </r>
  <r>
    <x v="1"/>
    <x v="2"/>
    <x v="2"/>
    <n v="14"/>
  </r>
  <r>
    <x v="0"/>
    <x v="2"/>
    <x v="4"/>
    <n v="18"/>
  </r>
  <r>
    <x v="0"/>
    <x v="2"/>
    <x v="2"/>
    <n v="50"/>
  </r>
  <r>
    <x v="1"/>
    <x v="0"/>
    <x v="4"/>
    <n v="26"/>
  </r>
  <r>
    <x v="1"/>
    <x v="1"/>
    <x v="2"/>
    <n v="11"/>
  </r>
  <r>
    <x v="1"/>
    <x v="2"/>
    <x v="4"/>
    <n v="10"/>
  </r>
  <r>
    <x v="0"/>
    <x v="1"/>
    <x v="0"/>
    <n v="12"/>
  </r>
  <r>
    <x v="1"/>
    <x v="1"/>
    <x v="4"/>
    <n v="43"/>
  </r>
  <r>
    <x v="2"/>
    <x v="1"/>
    <x v="0"/>
    <n v="13"/>
  </r>
  <r>
    <x v="0"/>
    <x v="0"/>
    <x v="4"/>
    <n v="1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F2DF39D-F405-4D09-BDDD-FA762799BC64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E16" firstHeaderRow="0" firstDataRow="1" firstDataCol="2"/>
  <pivotFields count="7">
    <pivotField axis="axisRow" compact="0" showAll="0">
      <items count="4">
        <item x="0"/>
        <item x="1"/>
        <item x="2"/>
        <item t="default"/>
      </items>
    </pivotField>
    <pivotField axis="axisRow" compact="0" showAll="0">
      <items count="4">
        <item x="1"/>
        <item x="0"/>
        <item x="2"/>
        <item t="default"/>
      </items>
    </pivotField>
    <pivotField dataField="1" compact="0" showAll="0"/>
    <pivotField dataField="1" compact="0" showAll="0"/>
    <pivotField dataField="1" compact="0" dragToRow="0" dragToCol="0" dragToPage="0" showAll="0" defaultSubtotal="0"/>
    <pivotField compact="0" dragToRow="0" dragToCol="0" dragToPage="0" showAll="0" defaultSubtotal="0"/>
    <pivotField compact="0" dragToRow="0" dragToCol="0" dragToPage="0" showAll="0" defaultSubtotal="0"/>
  </pivotFields>
  <rowFields count="2">
    <field x="1"/>
    <field x="0"/>
  </rowFields>
  <rowItems count="13">
    <i>
      <x/>
    </i>
    <i r="1">
      <x/>
    </i>
    <i r="1">
      <x v="1"/>
    </i>
    <i r="1">
      <x v="2"/>
    </i>
    <i>
      <x v="1"/>
    </i>
    <i r="1">
      <x/>
    </i>
    <i r="1">
      <x v="1"/>
    </i>
    <i r="1">
      <x v="2"/>
    </i>
    <i>
      <x v="2"/>
    </i>
    <i r="1">
      <x/>
    </i>
    <i r="1">
      <x v="1"/>
    </i>
    <i r="1">
      <x v="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평균 : 단가" fld="2" subtotal="average" baseField="1" baseItem="0" numFmtId="178"/>
    <dataField name="평균 : 판매량" fld="3" subtotal="average" baseField="0" baseItem="0" numFmtId="178"/>
    <dataField name="합계 : 판매액" fld="4" baseField="1" baseItem="1" numFmtId="178"/>
  </dataFields>
  <pivotTableStyleInfo name="PivotStyleLight15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F25"/>
  <sheetViews>
    <sheetView topLeftCell="A7" workbookViewId="0">
      <selection activeCell="H18" sqref="H18"/>
    </sheetView>
  </sheetViews>
  <sheetFormatPr defaultRowHeight="17.399999999999999"/>
  <cols>
    <col min="2" max="2" width="11" bestFit="1" customWidth="1"/>
    <col min="3" max="3" width="7.09765625" bestFit="1" customWidth="1"/>
    <col min="4" max="4" width="11.19921875" customWidth="1"/>
    <col min="5" max="6" width="7.5" customWidth="1"/>
  </cols>
  <sheetData>
    <row r="1" spans="1:6" ht="21">
      <c r="A1" s="39" t="s">
        <v>34</v>
      </c>
      <c r="B1" s="40"/>
      <c r="C1" s="40"/>
      <c r="D1" s="40"/>
      <c r="E1" s="40"/>
      <c r="F1" s="40"/>
    </row>
    <row r="3" spans="1:6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>
      <c r="A4" t="s">
        <v>6</v>
      </c>
      <c r="B4" t="s">
        <v>7</v>
      </c>
      <c r="C4" t="s">
        <v>8</v>
      </c>
      <c r="D4">
        <v>38500000</v>
      </c>
      <c r="E4">
        <v>23</v>
      </c>
      <c r="F4">
        <v>120000</v>
      </c>
    </row>
    <row r="5" spans="1:6">
      <c r="A5" t="s">
        <v>9</v>
      </c>
      <c r="B5" t="s">
        <v>10</v>
      </c>
      <c r="C5" t="s">
        <v>8</v>
      </c>
      <c r="D5">
        <v>37500000</v>
      </c>
      <c r="E5">
        <v>17</v>
      </c>
      <c r="F5">
        <v>45200</v>
      </c>
    </row>
    <row r="6" spans="1:6">
      <c r="A6" t="s">
        <v>11</v>
      </c>
      <c r="B6" t="s">
        <v>12</v>
      </c>
      <c r="C6" t="s">
        <v>8</v>
      </c>
      <c r="D6">
        <v>37500000</v>
      </c>
      <c r="E6">
        <v>22</v>
      </c>
      <c r="F6">
        <v>41000</v>
      </c>
    </row>
    <row r="7" spans="1:6">
      <c r="A7" t="s">
        <v>13</v>
      </c>
      <c r="B7" t="s">
        <v>12</v>
      </c>
      <c r="C7" t="s">
        <v>8</v>
      </c>
      <c r="D7">
        <v>35000000</v>
      </c>
      <c r="E7">
        <v>23</v>
      </c>
      <c r="F7">
        <v>64600</v>
      </c>
    </row>
    <row r="8" spans="1:6">
      <c r="A8" t="s">
        <v>14</v>
      </c>
      <c r="B8" t="s">
        <v>15</v>
      </c>
      <c r="C8" t="s">
        <v>8</v>
      </c>
      <c r="D8">
        <v>28500000</v>
      </c>
      <c r="E8">
        <v>17</v>
      </c>
      <c r="F8">
        <v>32100</v>
      </c>
    </row>
    <row r="9" spans="1:6">
      <c r="A9" t="s">
        <v>16</v>
      </c>
      <c r="B9" t="s">
        <v>15</v>
      </c>
      <c r="C9" t="s">
        <v>8</v>
      </c>
      <c r="D9">
        <v>27000000</v>
      </c>
      <c r="E9">
        <v>16</v>
      </c>
      <c r="F9">
        <v>37100</v>
      </c>
    </row>
    <row r="10" spans="1:6">
      <c r="A10" t="s">
        <v>17</v>
      </c>
      <c r="B10" t="s">
        <v>18</v>
      </c>
      <c r="C10" t="s">
        <v>19</v>
      </c>
      <c r="D10">
        <v>35500000</v>
      </c>
      <c r="E10">
        <v>23</v>
      </c>
      <c r="F10">
        <v>51500</v>
      </c>
    </row>
    <row r="11" spans="1:6">
      <c r="A11" t="s">
        <v>20</v>
      </c>
      <c r="B11" t="s">
        <v>21</v>
      </c>
      <c r="C11" t="s">
        <v>19</v>
      </c>
      <c r="D11">
        <v>34500000</v>
      </c>
      <c r="E11">
        <v>22</v>
      </c>
      <c r="F11">
        <v>92600</v>
      </c>
    </row>
    <row r="12" spans="1:6">
      <c r="A12" t="s">
        <v>22</v>
      </c>
      <c r="B12" t="s">
        <v>23</v>
      </c>
      <c r="C12" t="s">
        <v>19</v>
      </c>
      <c r="D12">
        <v>30000000</v>
      </c>
      <c r="E12">
        <v>17</v>
      </c>
      <c r="F12">
        <v>46400</v>
      </c>
    </row>
    <row r="13" spans="1:6">
      <c r="A13" t="s">
        <v>24</v>
      </c>
      <c r="B13" t="s">
        <v>25</v>
      </c>
      <c r="C13" t="s">
        <v>19</v>
      </c>
      <c r="D13">
        <v>29250000</v>
      </c>
      <c r="E13">
        <v>18</v>
      </c>
      <c r="F13">
        <v>18800</v>
      </c>
    </row>
    <row r="14" spans="1:6">
      <c r="A14" t="s">
        <v>26</v>
      </c>
      <c r="B14" t="s">
        <v>27</v>
      </c>
      <c r="C14" t="s">
        <v>19</v>
      </c>
      <c r="D14">
        <v>28500000</v>
      </c>
      <c r="E14">
        <v>19</v>
      </c>
      <c r="F14">
        <v>33800</v>
      </c>
    </row>
    <row r="15" spans="1:6">
      <c r="A15" t="s">
        <v>28</v>
      </c>
      <c r="B15" t="s">
        <v>29</v>
      </c>
      <c r="C15" t="s">
        <v>19</v>
      </c>
      <c r="D15">
        <v>27000000</v>
      </c>
      <c r="E15">
        <v>18</v>
      </c>
      <c r="F15">
        <v>38700</v>
      </c>
    </row>
    <row r="16" spans="1:6">
      <c r="A16" t="s">
        <v>30</v>
      </c>
      <c r="B16" t="s">
        <v>31</v>
      </c>
      <c r="C16" t="s">
        <v>19</v>
      </c>
      <c r="D16">
        <v>26000000</v>
      </c>
      <c r="E16">
        <v>21</v>
      </c>
      <c r="F16">
        <v>2600</v>
      </c>
    </row>
    <row r="17" spans="1:6">
      <c r="A17" t="s">
        <v>32</v>
      </c>
      <c r="B17" t="s">
        <v>33</v>
      </c>
      <c r="C17" t="s">
        <v>19</v>
      </c>
      <c r="D17">
        <v>25000000</v>
      </c>
      <c r="E17">
        <v>20</v>
      </c>
      <c r="F17">
        <v>67700</v>
      </c>
    </row>
    <row r="19" spans="1:6">
      <c r="A19" t="s">
        <v>125</v>
      </c>
    </row>
    <row r="20" spans="1:6">
      <c r="A20" t="b">
        <f>AND(RIGHT($B4,3)="연구원",$D4&gt;=LARGE($D$4:$D$17,3))</f>
        <v>1</v>
      </c>
    </row>
    <row r="22" spans="1:6">
      <c r="A22" s="1" t="s">
        <v>0</v>
      </c>
      <c r="B22" s="1" t="s">
        <v>1</v>
      </c>
      <c r="C22" s="1" t="s">
        <v>2</v>
      </c>
      <c r="D22" s="1" t="s">
        <v>3</v>
      </c>
      <c r="E22" s="1" t="s">
        <v>4</v>
      </c>
      <c r="F22" s="1" t="s">
        <v>5</v>
      </c>
    </row>
    <row r="23" spans="1:6">
      <c r="A23" t="s">
        <v>6</v>
      </c>
      <c r="B23" t="s">
        <v>7</v>
      </c>
      <c r="C23" t="s">
        <v>8</v>
      </c>
      <c r="D23">
        <v>38500000</v>
      </c>
      <c r="E23">
        <v>23</v>
      </c>
      <c r="F23">
        <v>120000</v>
      </c>
    </row>
    <row r="24" spans="1:6">
      <c r="A24" t="s">
        <v>9</v>
      </c>
      <c r="B24" t="s">
        <v>10</v>
      </c>
      <c r="C24" t="s">
        <v>8</v>
      </c>
      <c r="D24">
        <v>37500000</v>
      </c>
      <c r="E24">
        <v>17</v>
      </c>
      <c r="F24">
        <v>45200</v>
      </c>
    </row>
    <row r="25" spans="1:6">
      <c r="A25" t="s">
        <v>11</v>
      </c>
      <c r="B25" t="s">
        <v>12</v>
      </c>
      <c r="C25" t="s">
        <v>8</v>
      </c>
      <c r="D25">
        <v>37500000</v>
      </c>
      <c r="E25">
        <v>22</v>
      </c>
      <c r="F25">
        <v>41000</v>
      </c>
    </row>
  </sheetData>
  <mergeCells count="1">
    <mergeCell ref="A1:F1"/>
  </mergeCells>
  <phoneticPr fontId="2" type="noConversion"/>
  <conditionalFormatting sqref="A4:F17">
    <cfRule type="expression" dxfId="0" priority="1">
      <formula>AND($C4="일반직",LEFT($B4,2)="과장")</formula>
    </cfRule>
  </conditionalFormatting>
  <printOptions horizontalCentered="1" verticalCentered="1" headings="1" gridLine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&amp;L&amp;A 시트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G23"/>
  <sheetViews>
    <sheetView workbookViewId="0">
      <selection activeCell="B19" sqref="B19:B22"/>
    </sheetView>
  </sheetViews>
  <sheetFormatPr defaultRowHeight="17.399999999999999"/>
  <cols>
    <col min="1" max="2" width="11" bestFit="1" customWidth="1"/>
    <col min="3" max="3" width="12.59765625" customWidth="1"/>
    <col min="4" max="4" width="11" customWidth="1"/>
    <col min="6" max="6" width="14.09765625" customWidth="1"/>
    <col min="7" max="7" width="11.5" customWidth="1"/>
  </cols>
  <sheetData>
    <row r="1" spans="1:7">
      <c r="A1" t="s">
        <v>35</v>
      </c>
    </row>
    <row r="2" spans="1:7">
      <c r="A2" s="6" t="s">
        <v>36</v>
      </c>
      <c r="B2" s="6" t="s">
        <v>37</v>
      </c>
      <c r="C2" s="6" t="s">
        <v>38</v>
      </c>
      <c r="D2" s="6" t="s">
        <v>39</v>
      </c>
      <c r="E2" s="6" t="s">
        <v>40</v>
      </c>
      <c r="F2" s="7" t="s">
        <v>41</v>
      </c>
      <c r="G2" s="7" t="s">
        <v>42</v>
      </c>
    </row>
    <row r="3" spans="1:7">
      <c r="A3" s="6" t="s">
        <v>43</v>
      </c>
      <c r="B3" s="6" t="s">
        <v>44</v>
      </c>
      <c r="C3" s="6" t="s">
        <v>45</v>
      </c>
      <c r="D3" s="4">
        <v>5000</v>
      </c>
      <c r="E3" s="4">
        <v>28000</v>
      </c>
      <c r="F3" s="28" cm="1">
        <f t="array" ref="F3">성과급(E3)</f>
        <v>7000</v>
      </c>
      <c r="G3" s="29">
        <f>(D3+F3)*(1-HLOOKUP((D3+F3),$B$14:$E$15,2,TRUE))</f>
        <v>10200</v>
      </c>
    </row>
    <row r="4" spans="1:7">
      <c r="A4" s="6" t="s">
        <v>46</v>
      </c>
      <c r="B4" s="6" t="s">
        <v>44</v>
      </c>
      <c r="C4" s="6" t="s">
        <v>47</v>
      </c>
      <c r="D4" s="4">
        <v>4000</v>
      </c>
      <c r="E4" s="4">
        <v>16000</v>
      </c>
      <c r="F4" s="28" cm="1">
        <f t="array" ref="F4">성과급(E4)</f>
        <v>3200</v>
      </c>
      <c r="G4" s="29">
        <f t="shared" ref="G4:G11" si="0">(D4+F4)*(1-HLOOKUP((D4+F4),$B$14:$E$15,2,TRUE))</f>
        <v>6480</v>
      </c>
    </row>
    <row r="5" spans="1:7">
      <c r="A5" s="6" t="s">
        <v>48</v>
      </c>
      <c r="B5" s="6" t="s">
        <v>49</v>
      </c>
      <c r="C5" s="6" t="s">
        <v>47</v>
      </c>
      <c r="D5" s="4">
        <v>1000</v>
      </c>
      <c r="E5" s="4">
        <v>22000</v>
      </c>
      <c r="F5" s="28" cm="1">
        <f t="array" ref="F5">성과급(E5)</f>
        <v>5500</v>
      </c>
      <c r="G5" s="29">
        <f t="shared" si="0"/>
        <v>5850</v>
      </c>
    </row>
    <row r="6" spans="1:7">
      <c r="A6" s="6" t="s">
        <v>50</v>
      </c>
      <c r="B6" s="6" t="s">
        <v>44</v>
      </c>
      <c r="C6" s="6" t="s">
        <v>47</v>
      </c>
      <c r="D6" s="4">
        <v>4000</v>
      </c>
      <c r="E6" s="4">
        <v>5000</v>
      </c>
      <c r="F6" s="28" cm="1">
        <f t="array" ref="F6">성과급(E6)</f>
        <v>750</v>
      </c>
      <c r="G6" s="29">
        <f t="shared" si="0"/>
        <v>4512.5</v>
      </c>
    </row>
    <row r="7" spans="1:7">
      <c r="A7" s="6" t="s">
        <v>51</v>
      </c>
      <c r="B7" s="6" t="s">
        <v>52</v>
      </c>
      <c r="C7" s="6" t="s">
        <v>47</v>
      </c>
      <c r="D7" s="4">
        <v>4000</v>
      </c>
      <c r="E7" s="4">
        <v>3000</v>
      </c>
      <c r="F7" s="28" cm="1">
        <f t="array" ref="F7">성과급(E7)</f>
        <v>450</v>
      </c>
      <c r="G7" s="29">
        <f t="shared" si="0"/>
        <v>4227.5</v>
      </c>
    </row>
    <row r="8" spans="1:7">
      <c r="A8" s="6" t="s">
        <v>53</v>
      </c>
      <c r="B8" s="6" t="s">
        <v>52</v>
      </c>
      <c r="C8" s="6" t="s">
        <v>54</v>
      </c>
      <c r="D8" s="4">
        <v>3000</v>
      </c>
      <c r="E8" s="4">
        <v>7000</v>
      </c>
      <c r="F8" s="28" cm="1">
        <f t="array" ref="F8">성과급(E8)</f>
        <v>1050</v>
      </c>
      <c r="G8" s="29">
        <f t="shared" si="0"/>
        <v>3847.5</v>
      </c>
    </row>
    <row r="9" spans="1:7">
      <c r="A9" s="6" t="s">
        <v>55</v>
      </c>
      <c r="B9" s="6" t="s">
        <v>52</v>
      </c>
      <c r="C9" s="6" t="s">
        <v>54</v>
      </c>
      <c r="D9" s="4">
        <v>3000</v>
      </c>
      <c r="E9" s="4">
        <v>32000</v>
      </c>
      <c r="F9" s="28" cm="1">
        <f t="array" ref="F9">성과급(E9)</f>
        <v>8000</v>
      </c>
      <c r="G9" s="29">
        <f t="shared" si="0"/>
        <v>9350</v>
      </c>
    </row>
    <row r="10" spans="1:7">
      <c r="A10" s="6" t="s">
        <v>56</v>
      </c>
      <c r="B10" s="6" t="s">
        <v>49</v>
      </c>
      <c r="C10" s="6" t="s">
        <v>57</v>
      </c>
      <c r="D10" s="4">
        <v>1000</v>
      </c>
      <c r="E10" s="4">
        <v>6000</v>
      </c>
      <c r="F10" s="28" cm="1">
        <f t="array" ref="F10">성과급(E10)</f>
        <v>900</v>
      </c>
      <c r="G10" s="29">
        <f t="shared" si="0"/>
        <v>1900</v>
      </c>
    </row>
    <row r="11" spans="1:7">
      <c r="A11" s="6" t="s">
        <v>58</v>
      </c>
      <c r="B11" s="6" t="s">
        <v>44</v>
      </c>
      <c r="C11" s="6" t="s">
        <v>57</v>
      </c>
      <c r="D11" s="4">
        <v>1000</v>
      </c>
      <c r="E11" s="4">
        <v>15000</v>
      </c>
      <c r="F11" s="28" cm="1">
        <f t="array" ref="F11">성과급(E11)</f>
        <v>3000</v>
      </c>
      <c r="G11" s="29">
        <f t="shared" si="0"/>
        <v>3800</v>
      </c>
    </row>
    <row r="13" spans="1:7">
      <c r="A13" t="s">
        <v>59</v>
      </c>
      <c r="B13" t="s">
        <v>60</v>
      </c>
    </row>
    <row r="14" spans="1:7">
      <c r="A14" s="8" t="s">
        <v>61</v>
      </c>
      <c r="B14" s="2">
        <v>1</v>
      </c>
      <c r="C14" s="4">
        <v>3000</v>
      </c>
      <c r="D14" s="4">
        <v>6000</v>
      </c>
      <c r="E14" s="4">
        <v>9000</v>
      </c>
    </row>
    <row r="15" spans="1:7">
      <c r="A15" s="8" t="s">
        <v>62</v>
      </c>
      <c r="B15" s="5">
        <v>0</v>
      </c>
      <c r="C15" s="5">
        <v>0.05</v>
      </c>
      <c r="D15" s="5">
        <v>0.1</v>
      </c>
      <c r="E15" s="5">
        <v>0.15</v>
      </c>
    </row>
    <row r="17" spans="1:6">
      <c r="A17" t="s">
        <v>63</v>
      </c>
    </row>
    <row r="18" spans="1:6">
      <c r="A18" s="6" t="s">
        <v>38</v>
      </c>
      <c r="B18" s="7" t="s">
        <v>64</v>
      </c>
      <c r="C18" s="7" t="s">
        <v>65</v>
      </c>
      <c r="E18" s="3" t="s">
        <v>123</v>
      </c>
    </row>
    <row r="19" spans="1:6">
      <c r="A19" s="6">
        <v>2</v>
      </c>
      <c r="B19" s="25">
        <f t="array" ref="B19">MEDIAN(IF($C$3:$C$11=A19&amp;"급",$E$3:$E$11))</f>
        <v>28000</v>
      </c>
      <c r="C19" s="25">
        <f t="array" ref="C19">SUM(($C$3:$C$11=A19&amp;"급")*($E$3:$E$11&gt;=10000)*$F$3:$F$11)</f>
        <v>7000</v>
      </c>
      <c r="E19" s="2">
        <f>DCOUNTA($A$2:$G$11,1,$E$21:$F$22)</f>
        <v>3</v>
      </c>
    </row>
    <row r="20" spans="1:6">
      <c r="A20" s="6">
        <v>3</v>
      </c>
      <c r="B20" s="25">
        <f t="array" ref="B20">MEDIAN(IF($C$3:$C$11=A20&amp;"급",$E$3:$E$11))</f>
        <v>10500</v>
      </c>
      <c r="C20" s="25">
        <f t="array" ref="C20">SUM(($C$3:$C$11=A20&amp;"급")*($E$3:$E$11&gt;=10000)*$F$3:$F$11)</f>
        <v>8700</v>
      </c>
    </row>
    <row r="21" spans="1:6">
      <c r="A21" s="6">
        <v>4</v>
      </c>
      <c r="B21" s="25">
        <f t="array" ref="B21">MEDIAN(IF($C$3:$C$11=A21&amp;"급",$E$3:$E$11))</f>
        <v>19500</v>
      </c>
      <c r="C21" s="25">
        <f t="array" ref="C21">SUM(($C$3:$C$11=A21&amp;"급")*($E$3:$E$11&gt;=10000)*$F$3:$F$11)</f>
        <v>8000</v>
      </c>
      <c r="E21" s="30" t="s">
        <v>147</v>
      </c>
      <c r="F21" s="30" t="s">
        <v>149</v>
      </c>
    </row>
    <row r="22" spans="1:6">
      <c r="A22" s="6">
        <v>5</v>
      </c>
      <c r="B22" s="25">
        <f t="array" ref="B22">MEDIAN(IF($C$3:$C$11=A22&amp;"급",$E$3:$E$11))</f>
        <v>10500</v>
      </c>
      <c r="C22" s="25">
        <f t="array" ref="C22">SUM(($C$3:$C$11=A22&amp;"급")*($E$3:$E$11&gt;=10000)*$F$3:$F$11)</f>
        <v>3000</v>
      </c>
      <c r="E22" s="30" t="s">
        <v>148</v>
      </c>
      <c r="F22" s="30" t="s">
        <v>150</v>
      </c>
    </row>
    <row r="23" spans="1:6">
      <c r="E23" s="3"/>
      <c r="F23" s="3"/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3:E16"/>
  <sheetViews>
    <sheetView tabSelected="1" workbookViewId="0">
      <selection activeCell="E3" sqref="E3"/>
    </sheetView>
  </sheetViews>
  <sheetFormatPr defaultRowHeight="17.399999999999999"/>
  <cols>
    <col min="1" max="1" width="7" bestFit="1" customWidth="1"/>
    <col min="2" max="2" width="8.796875" bestFit="1" customWidth="1"/>
    <col min="3" max="3" width="10.296875" bestFit="1" customWidth="1"/>
    <col min="4" max="7" width="12.296875" bestFit="1" customWidth="1"/>
  </cols>
  <sheetData>
    <row r="3" spans="1:5">
      <c r="A3" s="31" t="s">
        <v>133</v>
      </c>
      <c r="B3" s="31" t="s">
        <v>134</v>
      </c>
      <c r="C3" t="s">
        <v>136</v>
      </c>
      <c r="D3" t="s">
        <v>137</v>
      </c>
      <c r="E3" t="s">
        <v>135</v>
      </c>
    </row>
    <row r="4" spans="1:5">
      <c r="A4" t="s">
        <v>126</v>
      </c>
      <c r="C4" s="32">
        <v>2500</v>
      </c>
      <c r="D4" s="32">
        <v>27</v>
      </c>
      <c r="E4" s="32">
        <v>29767500</v>
      </c>
    </row>
    <row r="5" spans="1:5">
      <c r="B5" t="s">
        <v>130</v>
      </c>
      <c r="C5" s="32">
        <v>2437.5</v>
      </c>
      <c r="D5" s="32">
        <v>25.5</v>
      </c>
      <c r="E5" s="32">
        <v>3978000</v>
      </c>
    </row>
    <row r="6" spans="1:5">
      <c r="B6" t="s">
        <v>131</v>
      </c>
      <c r="C6" s="32">
        <v>2944.4444444444443</v>
      </c>
      <c r="D6" s="32">
        <v>28.444444444444443</v>
      </c>
      <c r="E6" s="32">
        <v>6784000</v>
      </c>
    </row>
    <row r="7" spans="1:5">
      <c r="B7" t="s">
        <v>132</v>
      </c>
      <c r="C7" s="32">
        <v>1625</v>
      </c>
      <c r="D7" s="32">
        <v>26.75</v>
      </c>
      <c r="E7" s="32">
        <v>695500</v>
      </c>
    </row>
    <row r="8" spans="1:5">
      <c r="A8" t="s">
        <v>127</v>
      </c>
      <c r="C8" s="32">
        <v>2325</v>
      </c>
      <c r="D8" s="32">
        <v>30.5</v>
      </c>
      <c r="E8" s="32">
        <v>28365000</v>
      </c>
    </row>
    <row r="9" spans="1:5">
      <c r="B9" t="s">
        <v>130</v>
      </c>
      <c r="C9" s="32">
        <v>2437.5</v>
      </c>
      <c r="D9" s="32">
        <v>27.125</v>
      </c>
      <c r="E9" s="32">
        <v>4231500</v>
      </c>
    </row>
    <row r="10" spans="1:5">
      <c r="B10" t="s">
        <v>131</v>
      </c>
      <c r="C10" s="32">
        <v>2833.3333333333335</v>
      </c>
      <c r="D10" s="32">
        <v>29.166666666666668</v>
      </c>
      <c r="E10" s="32">
        <v>2975000</v>
      </c>
    </row>
    <row r="11" spans="1:5">
      <c r="B11" t="s">
        <v>132</v>
      </c>
      <c r="C11" s="32">
        <v>1666.6666666666667</v>
      </c>
      <c r="D11" s="32">
        <v>36.333333333333336</v>
      </c>
      <c r="E11" s="32">
        <v>2180000</v>
      </c>
    </row>
    <row r="12" spans="1:5">
      <c r="A12" t="s">
        <v>128</v>
      </c>
      <c r="C12" s="32">
        <v>2526.3157894736842</v>
      </c>
      <c r="D12" s="32">
        <v>28.105263157894736</v>
      </c>
      <c r="E12" s="32">
        <v>25632000</v>
      </c>
    </row>
    <row r="13" spans="1:5">
      <c r="B13" t="s">
        <v>130</v>
      </c>
      <c r="C13" s="32">
        <v>2555.5555555555557</v>
      </c>
      <c r="D13" s="32">
        <v>34.555555555555557</v>
      </c>
      <c r="E13" s="32">
        <v>7153000</v>
      </c>
    </row>
    <row r="14" spans="1:5">
      <c r="B14" t="s">
        <v>131</v>
      </c>
      <c r="C14" s="32">
        <v>3000</v>
      </c>
      <c r="D14" s="32">
        <v>21.857142857142858</v>
      </c>
      <c r="E14" s="32">
        <v>3213000</v>
      </c>
    </row>
    <row r="15" spans="1:5">
      <c r="B15" t="s">
        <v>132</v>
      </c>
      <c r="C15" s="32">
        <v>1333.3333333333333</v>
      </c>
      <c r="D15" s="32">
        <v>23.333333333333332</v>
      </c>
      <c r="E15" s="32">
        <v>280000</v>
      </c>
    </row>
    <row r="16" spans="1:5">
      <c r="A16" t="s">
        <v>129</v>
      </c>
      <c r="C16" s="32">
        <v>2450</v>
      </c>
      <c r="D16" s="32">
        <v>28.516666666666666</v>
      </c>
      <c r="E16" s="32">
        <v>251517000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2:H39"/>
  <sheetViews>
    <sheetView topLeftCell="A4" workbookViewId="0">
      <selection activeCell="H39" sqref="H39"/>
    </sheetView>
  </sheetViews>
  <sheetFormatPr defaultRowHeight="17.399999999999999"/>
  <cols>
    <col min="1" max="1" width="8" bestFit="1" customWidth="1"/>
    <col min="2" max="2" width="6.3984375" bestFit="1" customWidth="1"/>
    <col min="3" max="3" width="12.09765625" customWidth="1"/>
    <col min="4" max="5" width="9.3984375" bestFit="1" customWidth="1"/>
    <col min="6" max="6" width="8.3984375" bestFit="1" customWidth="1"/>
    <col min="7" max="7" width="9.3984375" bestFit="1" customWidth="1"/>
    <col min="8" max="8" width="11.3984375" bestFit="1" customWidth="1"/>
  </cols>
  <sheetData>
    <row r="2" spans="1:8">
      <c r="A2" t="s">
        <v>122</v>
      </c>
    </row>
    <row r="3" spans="1:8">
      <c r="A3" s="13" t="s">
        <v>66</v>
      </c>
      <c r="B3" s="13" t="s">
        <v>67</v>
      </c>
      <c r="C3" s="13" t="s">
        <v>68</v>
      </c>
      <c r="D3" s="13" t="s">
        <v>69</v>
      </c>
      <c r="E3" s="13" t="s">
        <v>70</v>
      </c>
      <c r="F3" s="13" t="s">
        <v>71</v>
      </c>
      <c r="G3" s="13" t="s">
        <v>72</v>
      </c>
      <c r="H3" s="13" t="s">
        <v>73</v>
      </c>
    </row>
    <row r="4" spans="1:8">
      <c r="A4" s="10" t="s">
        <v>93</v>
      </c>
      <c r="B4" s="10" t="s">
        <v>79</v>
      </c>
      <c r="C4" s="10" t="s">
        <v>80</v>
      </c>
      <c r="D4" s="11">
        <v>120000</v>
      </c>
      <c r="E4" s="11">
        <v>102000</v>
      </c>
      <c r="F4" s="11">
        <v>18000</v>
      </c>
      <c r="G4" s="11">
        <v>4200</v>
      </c>
      <c r="H4" s="12" t="s">
        <v>77</v>
      </c>
    </row>
    <row r="5" spans="1:8">
      <c r="A5" s="10" t="s">
        <v>78</v>
      </c>
      <c r="B5" s="10" t="s">
        <v>79</v>
      </c>
      <c r="C5" s="10" t="s">
        <v>80</v>
      </c>
      <c r="D5" s="11">
        <v>110000</v>
      </c>
      <c r="E5" s="11">
        <v>74800</v>
      </c>
      <c r="F5" s="11">
        <v>35200</v>
      </c>
      <c r="G5" s="11">
        <v>1980</v>
      </c>
      <c r="H5" s="12" t="s">
        <v>77</v>
      </c>
    </row>
    <row r="6" spans="1:8">
      <c r="A6" s="10" t="s">
        <v>94</v>
      </c>
      <c r="B6" s="10" t="s">
        <v>79</v>
      </c>
      <c r="C6" s="10" t="s">
        <v>80</v>
      </c>
      <c r="D6" s="11">
        <v>89000</v>
      </c>
      <c r="E6" s="11">
        <v>66750</v>
      </c>
      <c r="F6" s="11">
        <v>22250</v>
      </c>
      <c r="G6" s="11">
        <v>1335</v>
      </c>
      <c r="H6" s="12" t="s">
        <v>77</v>
      </c>
    </row>
    <row r="7" spans="1:8">
      <c r="A7" s="10"/>
      <c r="B7" s="10"/>
      <c r="C7" s="33" t="s">
        <v>142</v>
      </c>
      <c r="D7" s="11">
        <f>SUBTOTAL(1,D4:D6)</f>
        <v>106333.33333333333</v>
      </c>
      <c r="E7" s="11">
        <f>SUBTOTAL(1,E4:E6)</f>
        <v>81183.333333333328</v>
      </c>
      <c r="F7" s="11">
        <f>SUBTOTAL(1,F4:F6)</f>
        <v>25150</v>
      </c>
      <c r="G7" s="11"/>
      <c r="H7" s="12"/>
    </row>
    <row r="8" spans="1:8">
      <c r="A8" s="10"/>
      <c r="B8" s="10"/>
      <c r="C8" s="33" t="s">
        <v>138</v>
      </c>
      <c r="D8" s="11"/>
      <c r="E8" s="11"/>
      <c r="F8" s="11">
        <f>SUBTOTAL(9,F4:F6)</f>
        <v>75450</v>
      </c>
      <c r="G8" s="11"/>
      <c r="H8" s="12"/>
    </row>
    <row r="9" spans="1:8">
      <c r="A9" s="10"/>
      <c r="B9" s="10"/>
      <c r="C9" s="33" t="s">
        <v>138</v>
      </c>
      <c r="D9" s="11"/>
      <c r="E9" s="11">
        <f>SUBTOTAL(9,E4:E6)</f>
        <v>243550</v>
      </c>
      <c r="F9" s="11"/>
      <c r="G9" s="11"/>
      <c r="H9" s="12"/>
    </row>
    <row r="10" spans="1:8">
      <c r="A10" s="10"/>
      <c r="B10" s="10"/>
      <c r="C10" s="33" t="s">
        <v>138</v>
      </c>
      <c r="D10" s="11">
        <f>SUBTOTAL(9,D4:D6)</f>
        <v>319000</v>
      </c>
      <c r="E10" s="11"/>
      <c r="F10" s="11"/>
      <c r="G10" s="11"/>
      <c r="H10" s="12"/>
    </row>
    <row r="11" spans="1:8">
      <c r="A11" s="10" t="s">
        <v>74</v>
      </c>
      <c r="B11" s="10" t="s">
        <v>75</v>
      </c>
      <c r="C11" s="10" t="s">
        <v>76</v>
      </c>
      <c r="D11" s="11">
        <v>94000</v>
      </c>
      <c r="E11" s="11">
        <v>58280</v>
      </c>
      <c r="F11" s="11">
        <v>35720</v>
      </c>
      <c r="G11" s="11">
        <v>1128</v>
      </c>
      <c r="H11" s="12" t="s">
        <v>77</v>
      </c>
    </row>
    <row r="12" spans="1:8">
      <c r="A12" s="10" t="s">
        <v>96</v>
      </c>
      <c r="B12" s="10" t="s">
        <v>75</v>
      </c>
      <c r="C12" s="10" t="s">
        <v>76</v>
      </c>
      <c r="D12" s="11">
        <v>75600</v>
      </c>
      <c r="E12" s="11">
        <v>45360</v>
      </c>
      <c r="F12" s="11">
        <v>30240</v>
      </c>
      <c r="G12" s="11">
        <v>0</v>
      </c>
      <c r="H12" s="12" t="s">
        <v>85</v>
      </c>
    </row>
    <row r="13" spans="1:8">
      <c r="A13" s="10" t="s">
        <v>90</v>
      </c>
      <c r="B13" s="10" t="s">
        <v>75</v>
      </c>
      <c r="C13" s="10" t="s">
        <v>76</v>
      </c>
      <c r="D13" s="11">
        <v>64000</v>
      </c>
      <c r="E13" s="11">
        <v>42240</v>
      </c>
      <c r="F13" s="11">
        <v>21760</v>
      </c>
      <c r="G13" s="11">
        <v>384</v>
      </c>
      <c r="H13" s="12" t="s">
        <v>77</v>
      </c>
    </row>
    <row r="14" spans="1:8">
      <c r="A14" s="10" t="s">
        <v>95</v>
      </c>
      <c r="B14" s="10" t="s">
        <v>75</v>
      </c>
      <c r="C14" s="10" t="s">
        <v>76</v>
      </c>
      <c r="D14" s="11">
        <v>60000</v>
      </c>
      <c r="E14" s="11">
        <v>58200</v>
      </c>
      <c r="F14" s="11">
        <v>1800</v>
      </c>
      <c r="G14" s="11">
        <v>2220</v>
      </c>
      <c r="H14" s="12" t="s">
        <v>77</v>
      </c>
    </row>
    <row r="15" spans="1:8">
      <c r="A15" s="10" t="s">
        <v>81</v>
      </c>
      <c r="B15" s="10" t="s">
        <v>75</v>
      </c>
      <c r="C15" s="10" t="s">
        <v>76</v>
      </c>
      <c r="D15" s="11">
        <v>50000</v>
      </c>
      <c r="E15" s="11">
        <v>37500</v>
      </c>
      <c r="F15" s="11">
        <v>12500</v>
      </c>
      <c r="G15" s="11">
        <v>250</v>
      </c>
      <c r="H15" s="12" t="s">
        <v>77</v>
      </c>
    </row>
    <row r="16" spans="1:8">
      <c r="A16" s="10"/>
      <c r="B16" s="10"/>
      <c r="C16" s="33" t="s">
        <v>143</v>
      </c>
      <c r="D16" s="11">
        <f>SUBTOTAL(1,D11:D15)</f>
        <v>68720</v>
      </c>
      <c r="E16" s="11">
        <f>SUBTOTAL(1,E11:E15)</f>
        <v>48316</v>
      </c>
      <c r="F16" s="11">
        <f>SUBTOTAL(1,F11:F15)</f>
        <v>20404</v>
      </c>
      <c r="G16" s="11"/>
      <c r="H16" s="12"/>
    </row>
    <row r="17" spans="1:8">
      <c r="A17" s="10"/>
      <c r="B17" s="10"/>
      <c r="C17" s="33" t="s">
        <v>139</v>
      </c>
      <c r="D17" s="11"/>
      <c r="E17" s="11"/>
      <c r="F17" s="11">
        <f>SUBTOTAL(9,F11:F15)</f>
        <v>102020</v>
      </c>
      <c r="G17" s="11"/>
      <c r="H17" s="12"/>
    </row>
    <row r="18" spans="1:8">
      <c r="A18" s="10"/>
      <c r="B18" s="10"/>
      <c r="C18" s="33" t="s">
        <v>139</v>
      </c>
      <c r="D18" s="11"/>
      <c r="E18" s="11">
        <f>SUBTOTAL(9,E11:E15)</f>
        <v>241580</v>
      </c>
      <c r="F18" s="11"/>
      <c r="G18" s="11"/>
      <c r="H18" s="12"/>
    </row>
    <row r="19" spans="1:8">
      <c r="A19" s="10"/>
      <c r="B19" s="10"/>
      <c r="C19" s="33" t="s">
        <v>139</v>
      </c>
      <c r="D19" s="11">
        <f>SUBTOTAL(9,D11:D15)</f>
        <v>343600</v>
      </c>
      <c r="E19" s="11"/>
      <c r="F19" s="11"/>
      <c r="G19" s="11"/>
      <c r="H19" s="12"/>
    </row>
    <row r="20" spans="1:8">
      <c r="A20" s="10" t="s">
        <v>91</v>
      </c>
      <c r="B20" s="10" t="s">
        <v>49</v>
      </c>
      <c r="C20" s="10" t="s">
        <v>89</v>
      </c>
      <c r="D20" s="11">
        <v>84000</v>
      </c>
      <c r="E20" s="11">
        <v>79800</v>
      </c>
      <c r="F20" s="11">
        <v>4200</v>
      </c>
      <c r="G20" s="11">
        <v>2940</v>
      </c>
      <c r="H20" s="12" t="s">
        <v>77</v>
      </c>
    </row>
    <row r="21" spans="1:8">
      <c r="A21" s="10" t="s">
        <v>88</v>
      </c>
      <c r="B21" s="10" t="s">
        <v>49</v>
      </c>
      <c r="C21" s="10" t="s">
        <v>89</v>
      </c>
      <c r="D21" s="11">
        <v>79800</v>
      </c>
      <c r="E21" s="11">
        <v>57456</v>
      </c>
      <c r="F21" s="11">
        <v>22344</v>
      </c>
      <c r="G21" s="11">
        <v>957.6</v>
      </c>
      <c r="H21" s="12" t="s">
        <v>77</v>
      </c>
    </row>
    <row r="22" spans="1:8">
      <c r="A22" s="10"/>
      <c r="B22" s="10"/>
      <c r="C22" s="33" t="s">
        <v>144</v>
      </c>
      <c r="D22" s="11">
        <f>SUBTOTAL(1,D20:D21)</f>
        <v>81900</v>
      </c>
      <c r="E22" s="11">
        <f>SUBTOTAL(1,E20:E21)</f>
        <v>68628</v>
      </c>
      <c r="F22" s="11">
        <f>SUBTOTAL(1,F20:F21)</f>
        <v>13272</v>
      </c>
      <c r="G22" s="11"/>
      <c r="H22" s="12"/>
    </row>
    <row r="23" spans="1:8">
      <c r="A23" s="10"/>
      <c r="B23" s="10"/>
      <c r="C23" s="33" t="s">
        <v>140</v>
      </c>
      <c r="D23" s="11"/>
      <c r="E23" s="11"/>
      <c r="F23" s="11">
        <f>SUBTOTAL(9,F20:F21)</f>
        <v>26544</v>
      </c>
      <c r="G23" s="11"/>
      <c r="H23" s="12"/>
    </row>
    <row r="24" spans="1:8">
      <c r="A24" s="10"/>
      <c r="B24" s="10"/>
      <c r="C24" s="33" t="s">
        <v>140</v>
      </c>
      <c r="D24" s="11"/>
      <c r="E24" s="11">
        <f>SUBTOTAL(9,E20:E21)</f>
        <v>137256</v>
      </c>
      <c r="F24" s="11"/>
      <c r="G24" s="11"/>
      <c r="H24" s="12"/>
    </row>
    <row r="25" spans="1:8">
      <c r="A25" s="10"/>
      <c r="B25" s="10"/>
      <c r="C25" s="33" t="s">
        <v>140</v>
      </c>
      <c r="D25" s="11">
        <f>SUBTOTAL(9,D20:D21)</f>
        <v>163800</v>
      </c>
      <c r="E25" s="11"/>
      <c r="F25" s="11"/>
      <c r="G25" s="11"/>
      <c r="H25" s="12"/>
    </row>
    <row r="26" spans="1:8">
      <c r="A26" s="10" t="s">
        <v>97</v>
      </c>
      <c r="B26" s="10" t="s">
        <v>83</v>
      </c>
      <c r="C26" s="10" t="s">
        <v>84</v>
      </c>
      <c r="D26" s="11">
        <v>39780</v>
      </c>
      <c r="E26" s="11">
        <v>31824</v>
      </c>
      <c r="F26" s="11">
        <v>7956</v>
      </c>
      <c r="G26" s="11">
        <v>397.8</v>
      </c>
      <c r="H26" s="12" t="s">
        <v>77</v>
      </c>
    </row>
    <row r="27" spans="1:8">
      <c r="A27" s="10" t="s">
        <v>92</v>
      </c>
      <c r="B27" s="10" t="s">
        <v>83</v>
      </c>
      <c r="C27" s="10" t="s">
        <v>84</v>
      </c>
      <c r="D27" s="11">
        <v>33000</v>
      </c>
      <c r="E27" s="11">
        <v>32010</v>
      </c>
      <c r="F27" s="11">
        <v>990</v>
      </c>
      <c r="G27" s="11">
        <v>990</v>
      </c>
      <c r="H27" s="12" t="s">
        <v>77</v>
      </c>
    </row>
    <row r="28" spans="1:8">
      <c r="A28" s="10" t="s">
        <v>86</v>
      </c>
      <c r="B28" s="10" t="s">
        <v>83</v>
      </c>
      <c r="C28" s="10" t="s">
        <v>84</v>
      </c>
      <c r="D28" s="11">
        <v>28000</v>
      </c>
      <c r="E28" s="11">
        <v>25760</v>
      </c>
      <c r="F28" s="11">
        <v>2240</v>
      </c>
      <c r="G28" s="11">
        <v>616</v>
      </c>
      <c r="H28" s="12" t="s">
        <v>77</v>
      </c>
    </row>
    <row r="29" spans="1:8">
      <c r="A29" s="10" t="s">
        <v>82</v>
      </c>
      <c r="B29" s="10" t="s">
        <v>83</v>
      </c>
      <c r="C29" s="10" t="s">
        <v>84</v>
      </c>
      <c r="D29" s="11">
        <v>19800</v>
      </c>
      <c r="E29" s="11">
        <v>9504</v>
      </c>
      <c r="F29" s="11">
        <v>10296</v>
      </c>
      <c r="G29" s="11">
        <v>-633.6</v>
      </c>
      <c r="H29" s="12" t="s">
        <v>85</v>
      </c>
    </row>
    <row r="30" spans="1:8">
      <c r="A30" s="10" t="s">
        <v>98</v>
      </c>
      <c r="B30" s="10" t="s">
        <v>83</v>
      </c>
      <c r="C30" s="10" t="s">
        <v>84</v>
      </c>
      <c r="D30" s="11">
        <v>19000</v>
      </c>
      <c r="E30" s="11">
        <v>13490</v>
      </c>
      <c r="F30" s="11">
        <v>5510</v>
      </c>
      <c r="G30" s="11">
        <v>-171</v>
      </c>
      <c r="H30" s="12" t="s">
        <v>77</v>
      </c>
    </row>
    <row r="31" spans="1:8">
      <c r="A31" s="10" t="s">
        <v>87</v>
      </c>
      <c r="B31" s="10" t="s">
        <v>83</v>
      </c>
      <c r="C31" s="10" t="s">
        <v>84</v>
      </c>
      <c r="D31" s="11">
        <v>18000</v>
      </c>
      <c r="E31" s="11">
        <v>9900</v>
      </c>
      <c r="F31" s="11">
        <v>8100</v>
      </c>
      <c r="G31" s="11">
        <v>-450</v>
      </c>
      <c r="H31" s="12" t="s">
        <v>85</v>
      </c>
    </row>
    <row r="32" spans="1:8">
      <c r="A32" s="34"/>
      <c r="B32" s="34"/>
      <c r="C32" s="37" t="s">
        <v>145</v>
      </c>
      <c r="D32" s="35">
        <f>SUBTOTAL(1,D26:D31)</f>
        <v>26263.333333333332</v>
      </c>
      <c r="E32" s="35">
        <f>SUBTOTAL(1,E26:E31)</f>
        <v>20414.666666666668</v>
      </c>
      <c r="F32" s="35">
        <f>SUBTOTAL(1,F26:F31)</f>
        <v>5848.666666666667</v>
      </c>
      <c r="G32" s="35"/>
      <c r="H32" s="36"/>
    </row>
    <row r="33" spans="1:8">
      <c r="A33" s="34"/>
      <c r="B33" s="34"/>
      <c r="C33" s="37" t="s">
        <v>141</v>
      </c>
      <c r="D33" s="35"/>
      <c r="E33" s="35"/>
      <c r="F33" s="35">
        <f>SUBTOTAL(9,F26:F31)</f>
        <v>35092</v>
      </c>
      <c r="G33" s="35"/>
      <c r="H33" s="36"/>
    </row>
    <row r="34" spans="1:8">
      <c r="A34" s="34"/>
      <c r="B34" s="34"/>
      <c r="C34" s="37" t="s">
        <v>141</v>
      </c>
      <c r="D34" s="35"/>
      <c r="E34" s="35">
        <f>SUBTOTAL(9,E26:E31)</f>
        <v>122488</v>
      </c>
      <c r="F34" s="35"/>
      <c r="G34" s="35"/>
      <c r="H34" s="36"/>
    </row>
    <row r="35" spans="1:8">
      <c r="A35" s="34"/>
      <c r="B35" s="34"/>
      <c r="C35" s="37" t="s">
        <v>141</v>
      </c>
      <c r="D35" s="35">
        <f>SUBTOTAL(9,D26:D31)</f>
        <v>157580</v>
      </c>
      <c r="E35" s="35"/>
      <c r="F35" s="35"/>
      <c r="G35" s="35"/>
      <c r="H35" s="36"/>
    </row>
    <row r="36" spans="1:8">
      <c r="A36" s="34"/>
      <c r="B36" s="34"/>
      <c r="C36" s="37" t="s">
        <v>146</v>
      </c>
      <c r="D36" s="35">
        <f>SUBTOTAL(1,D4:D31)</f>
        <v>61498.75</v>
      </c>
      <c r="E36" s="35">
        <f>SUBTOTAL(1,E4:E31)</f>
        <v>46554.625</v>
      </c>
      <c r="F36" s="35">
        <f>SUBTOTAL(1,F4:F31)</f>
        <v>14944.125</v>
      </c>
      <c r="G36" s="35"/>
      <c r="H36" s="36"/>
    </row>
    <row r="37" spans="1:8">
      <c r="A37" s="34"/>
      <c r="B37" s="34"/>
      <c r="C37" s="37" t="s">
        <v>129</v>
      </c>
      <c r="D37" s="35"/>
      <c r="E37" s="35"/>
      <c r="F37" s="35">
        <f>SUBTOTAL(9,F4:F31)</f>
        <v>239106</v>
      </c>
      <c r="G37" s="35"/>
      <c r="H37" s="36"/>
    </row>
    <row r="38" spans="1:8">
      <c r="A38" s="34"/>
      <c r="B38" s="34"/>
      <c r="C38" s="37" t="s">
        <v>129</v>
      </c>
      <c r="D38" s="35"/>
      <c r="E38" s="35">
        <f>SUBTOTAL(9,E4:E31)</f>
        <v>744874</v>
      </c>
      <c r="F38" s="35"/>
      <c r="G38" s="35"/>
      <c r="H38" s="36"/>
    </row>
    <row r="39" spans="1:8">
      <c r="A39" s="34"/>
      <c r="B39" s="34"/>
      <c r="C39" s="37" t="s">
        <v>129</v>
      </c>
      <c r="D39" s="35">
        <f>SUBTOTAL(9,D4:D31)</f>
        <v>983980</v>
      </c>
      <c r="E39" s="35"/>
      <c r="F39" s="35"/>
      <c r="G39" s="35"/>
      <c r="H39" s="36"/>
    </row>
  </sheetData>
  <sortState xmlns:xlrd2="http://schemas.microsoft.com/office/spreadsheetml/2017/richdata2" ref="A4:H31">
    <sortCondition ref="C4:C31"/>
    <sortCondition descending="1" ref="D4:D31"/>
  </sortState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G1:J10"/>
  <sheetViews>
    <sheetView workbookViewId="0">
      <selection activeCell="L15" sqref="L15"/>
    </sheetView>
  </sheetViews>
  <sheetFormatPr defaultRowHeight="17.399999999999999"/>
  <cols>
    <col min="1" max="5" width="10.59765625" customWidth="1"/>
    <col min="6" max="6" width="2.69921875" customWidth="1"/>
    <col min="8" max="8" width="5.19921875" bestFit="1" customWidth="1"/>
    <col min="9" max="9" width="11.59765625" bestFit="1" customWidth="1"/>
    <col min="10" max="10" width="11" bestFit="1" customWidth="1"/>
  </cols>
  <sheetData>
    <row r="1" spans="7:10" ht="18" thickBot="1"/>
    <row r="2" spans="7:10" ht="18" thickBot="1">
      <c r="G2" s="21" t="s">
        <v>99</v>
      </c>
      <c r="H2" s="22" t="s">
        <v>100</v>
      </c>
      <c r="I2" s="22" t="s">
        <v>101</v>
      </c>
      <c r="J2" s="23" t="s">
        <v>102</v>
      </c>
    </row>
    <row r="3" spans="7:10" ht="18" thickTop="1">
      <c r="G3" s="18" t="s">
        <v>103</v>
      </c>
      <c r="H3" s="19" t="s">
        <v>104</v>
      </c>
      <c r="I3" s="19">
        <v>100</v>
      </c>
      <c r="J3" s="20">
        <v>20</v>
      </c>
    </row>
    <row r="4" spans="7:10">
      <c r="G4" s="14" t="s">
        <v>105</v>
      </c>
      <c r="H4" s="6" t="s">
        <v>106</v>
      </c>
      <c r="I4" s="6">
        <v>150</v>
      </c>
      <c r="J4" s="15">
        <v>30</v>
      </c>
    </row>
    <row r="5" spans="7:10">
      <c r="G5" s="14" t="s">
        <v>107</v>
      </c>
      <c r="H5" s="6" t="s">
        <v>108</v>
      </c>
      <c r="I5" s="6">
        <v>230</v>
      </c>
      <c r="J5" s="15">
        <v>100</v>
      </c>
    </row>
    <row r="6" spans="7:10">
      <c r="G6" s="14" t="s">
        <v>109</v>
      </c>
      <c r="H6" s="6" t="s">
        <v>104</v>
      </c>
      <c r="I6" s="6">
        <v>270</v>
      </c>
      <c r="J6" s="15">
        <v>110</v>
      </c>
    </row>
    <row r="7" spans="7:10">
      <c r="G7" s="14" t="s">
        <v>110</v>
      </c>
      <c r="H7" s="6" t="s">
        <v>104</v>
      </c>
      <c r="I7" s="6">
        <v>270</v>
      </c>
      <c r="J7" s="15">
        <v>90</v>
      </c>
    </row>
    <row r="8" spans="7:10">
      <c r="G8" s="14" t="s">
        <v>111</v>
      </c>
      <c r="H8" s="6" t="s">
        <v>108</v>
      </c>
      <c r="I8" s="6">
        <v>280</v>
      </c>
      <c r="J8" s="15">
        <v>70</v>
      </c>
    </row>
    <row r="9" spans="7:10">
      <c r="G9" s="14" t="s">
        <v>112</v>
      </c>
      <c r="H9" s="6" t="s">
        <v>106</v>
      </c>
      <c r="I9" s="6">
        <v>200</v>
      </c>
      <c r="J9" s="15">
        <v>30</v>
      </c>
    </row>
    <row r="10" spans="7:10" ht="18" thickBot="1">
      <c r="G10" s="41" t="s">
        <v>113</v>
      </c>
      <c r="H10" s="42"/>
      <c r="I10" s="16">
        <f>AVERAGE(I3:I9)</f>
        <v>214.28571428571428</v>
      </c>
      <c r="J10" s="17">
        <f>AVERAGE(J3:J9)</f>
        <v>64.285714285714292</v>
      </c>
    </row>
  </sheetData>
  <mergeCells count="1">
    <mergeCell ref="G10:H10"/>
  </mergeCells>
  <phoneticPr fontId="2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"/>
  <dimension ref="A2:G23"/>
  <sheetViews>
    <sheetView workbookViewId="0">
      <selection activeCell="H23" sqref="H23"/>
    </sheetView>
  </sheetViews>
  <sheetFormatPr defaultRowHeight="17.399999999999999"/>
  <cols>
    <col min="1" max="1" width="8" bestFit="1" customWidth="1"/>
    <col min="2" max="2" width="6.3984375" bestFit="1" customWidth="1"/>
    <col min="3" max="3" width="12.09765625" customWidth="1"/>
    <col min="4" max="4" width="10.19921875" bestFit="1" customWidth="1"/>
    <col min="5" max="5" width="9.3984375" bestFit="1" customWidth="1"/>
    <col min="6" max="6" width="11.19921875" customWidth="1"/>
    <col min="7" max="7" width="13.8984375" customWidth="1"/>
  </cols>
  <sheetData>
    <row r="2" spans="1:7">
      <c r="A2" t="s">
        <v>122</v>
      </c>
    </row>
    <row r="3" spans="1:7">
      <c r="A3" s="13" t="s">
        <v>66</v>
      </c>
      <c r="B3" s="13" t="s">
        <v>67</v>
      </c>
      <c r="C3" s="13" t="s">
        <v>68</v>
      </c>
      <c r="D3" s="13" t="s">
        <v>69</v>
      </c>
      <c r="E3" s="13" t="s">
        <v>70</v>
      </c>
      <c r="F3" s="13" t="s">
        <v>71</v>
      </c>
      <c r="G3" s="13" t="s">
        <v>72</v>
      </c>
    </row>
    <row r="4" spans="1:7">
      <c r="A4" s="10" t="s">
        <v>74</v>
      </c>
      <c r="B4" s="10" t="s">
        <v>75</v>
      </c>
      <c r="C4" s="10" t="s">
        <v>76</v>
      </c>
      <c r="D4" s="11">
        <v>94000</v>
      </c>
      <c r="E4" s="11">
        <v>58280</v>
      </c>
      <c r="F4" s="11">
        <v>35720</v>
      </c>
      <c r="G4" s="38">
        <v>1128</v>
      </c>
    </row>
    <row r="5" spans="1:7">
      <c r="A5" s="10" t="s">
        <v>78</v>
      </c>
      <c r="B5" s="10" t="s">
        <v>79</v>
      </c>
      <c r="C5" s="10" t="s">
        <v>80</v>
      </c>
      <c r="D5" s="11">
        <v>110000</v>
      </c>
      <c r="E5" s="11">
        <v>74800</v>
      </c>
      <c r="F5" s="11">
        <v>35200</v>
      </c>
      <c r="G5" s="38">
        <v>1980</v>
      </c>
    </row>
    <row r="6" spans="1:7">
      <c r="A6" s="10" t="s">
        <v>81</v>
      </c>
      <c r="B6" s="10" t="s">
        <v>75</v>
      </c>
      <c r="C6" s="10" t="s">
        <v>76</v>
      </c>
      <c r="D6" s="11">
        <v>50000</v>
      </c>
      <c r="E6" s="11">
        <v>37500</v>
      </c>
      <c r="F6" s="11">
        <v>12500</v>
      </c>
      <c r="G6" s="38">
        <v>250</v>
      </c>
    </row>
    <row r="7" spans="1:7">
      <c r="A7" s="10" t="s">
        <v>82</v>
      </c>
      <c r="B7" s="10" t="s">
        <v>83</v>
      </c>
      <c r="C7" s="10" t="s">
        <v>84</v>
      </c>
      <c r="D7" s="11">
        <v>19800</v>
      </c>
      <c r="E7" s="11">
        <v>9504</v>
      </c>
      <c r="F7" s="11">
        <v>10296</v>
      </c>
      <c r="G7" s="38">
        <v>-1633.6</v>
      </c>
    </row>
    <row r="8" spans="1:7">
      <c r="A8" s="10" t="s">
        <v>86</v>
      </c>
      <c r="B8" s="10" t="s">
        <v>83</v>
      </c>
      <c r="C8" s="10" t="s">
        <v>84</v>
      </c>
      <c r="D8" s="11">
        <v>28000</v>
      </c>
      <c r="E8" s="11">
        <v>25760</v>
      </c>
      <c r="F8" s="11">
        <v>2240</v>
      </c>
      <c r="G8" s="38">
        <v>616</v>
      </c>
    </row>
    <row r="9" spans="1:7">
      <c r="A9" s="10" t="s">
        <v>87</v>
      </c>
      <c r="B9" s="10" t="s">
        <v>83</v>
      </c>
      <c r="C9" s="10" t="s">
        <v>84</v>
      </c>
      <c r="D9" s="11">
        <v>18000</v>
      </c>
      <c r="E9" s="11">
        <v>9900</v>
      </c>
      <c r="F9" s="11">
        <v>8100</v>
      </c>
      <c r="G9" s="38">
        <v>-450</v>
      </c>
    </row>
    <row r="10" spans="1:7">
      <c r="A10" s="10" t="s">
        <v>88</v>
      </c>
      <c r="B10" s="10" t="s">
        <v>49</v>
      </c>
      <c r="C10" s="10" t="s">
        <v>89</v>
      </c>
      <c r="D10" s="11">
        <v>79800</v>
      </c>
      <c r="E10" s="11">
        <v>57456</v>
      </c>
      <c r="F10" s="11">
        <v>22344</v>
      </c>
      <c r="G10" s="38">
        <v>957.6</v>
      </c>
    </row>
    <row r="11" spans="1:7">
      <c r="A11" s="10" t="s">
        <v>90</v>
      </c>
      <c r="B11" s="10" t="s">
        <v>75</v>
      </c>
      <c r="C11" s="10" t="s">
        <v>76</v>
      </c>
      <c r="D11" s="11">
        <v>64000</v>
      </c>
      <c r="E11" s="11">
        <v>42240</v>
      </c>
      <c r="F11" s="11">
        <v>21760</v>
      </c>
      <c r="G11" s="38" t="s">
        <v>124</v>
      </c>
    </row>
    <row r="12" spans="1:7">
      <c r="A12" s="10" t="s">
        <v>91</v>
      </c>
      <c r="B12" s="10" t="s">
        <v>49</v>
      </c>
      <c r="C12" s="10" t="s">
        <v>89</v>
      </c>
      <c r="D12" s="11">
        <v>84000</v>
      </c>
      <c r="E12" s="11">
        <v>79800</v>
      </c>
      <c r="F12" s="11">
        <v>4200</v>
      </c>
      <c r="G12" s="38">
        <v>2940</v>
      </c>
    </row>
    <row r="13" spans="1:7">
      <c r="A13" s="10" t="s">
        <v>92</v>
      </c>
      <c r="B13" s="10" t="s">
        <v>83</v>
      </c>
      <c r="C13" s="10" t="s">
        <v>84</v>
      </c>
      <c r="D13" s="11">
        <v>33000</v>
      </c>
      <c r="E13" s="11">
        <v>32010</v>
      </c>
      <c r="F13" s="11">
        <v>990</v>
      </c>
      <c r="G13" s="38">
        <v>990</v>
      </c>
    </row>
    <row r="14" spans="1:7">
      <c r="A14" s="10" t="s">
        <v>82</v>
      </c>
      <c r="B14" s="10" t="s">
        <v>83</v>
      </c>
      <c r="C14" s="10" t="s">
        <v>84</v>
      </c>
      <c r="D14" s="11">
        <v>21000</v>
      </c>
      <c r="E14" s="11">
        <v>18480</v>
      </c>
      <c r="F14" s="11">
        <v>2520</v>
      </c>
      <c r="G14" s="38">
        <v>168</v>
      </c>
    </row>
    <row r="15" spans="1:7">
      <c r="A15" s="10" t="s">
        <v>82</v>
      </c>
      <c r="B15" s="10" t="s">
        <v>83</v>
      </c>
      <c r="C15" s="10" t="s">
        <v>84</v>
      </c>
      <c r="D15" s="11">
        <v>19800</v>
      </c>
      <c r="E15" s="11">
        <v>9504</v>
      </c>
      <c r="F15" s="11">
        <v>10296</v>
      </c>
      <c r="G15" s="38">
        <v>-633.6</v>
      </c>
    </row>
    <row r="16" spans="1:7">
      <c r="A16" s="10" t="s">
        <v>93</v>
      </c>
      <c r="B16" s="10" t="s">
        <v>79</v>
      </c>
      <c r="C16" s="10" t="s">
        <v>80</v>
      </c>
      <c r="D16" s="11">
        <v>120000</v>
      </c>
      <c r="E16" s="11">
        <v>102000</v>
      </c>
      <c r="F16" s="11">
        <v>18000</v>
      </c>
      <c r="G16" s="38">
        <v>4200</v>
      </c>
    </row>
    <row r="17" spans="1:7">
      <c r="A17" s="10" t="s">
        <v>94</v>
      </c>
      <c r="B17" s="10" t="s">
        <v>79</v>
      </c>
      <c r="C17" s="10" t="s">
        <v>80</v>
      </c>
      <c r="D17" s="11">
        <v>89000</v>
      </c>
      <c r="E17" s="11">
        <v>66750</v>
      </c>
      <c r="F17" s="11">
        <v>22250</v>
      </c>
      <c r="G17" s="38">
        <v>1335</v>
      </c>
    </row>
    <row r="18" spans="1:7">
      <c r="A18" s="10" t="s">
        <v>95</v>
      </c>
      <c r="B18" s="10" t="s">
        <v>75</v>
      </c>
      <c r="C18" s="10" t="s">
        <v>76</v>
      </c>
      <c r="D18" s="11">
        <v>60000</v>
      </c>
      <c r="E18" s="11">
        <v>58200</v>
      </c>
      <c r="F18" s="11">
        <v>1800</v>
      </c>
      <c r="G18" s="38">
        <v>2220</v>
      </c>
    </row>
    <row r="19" spans="1:7">
      <c r="A19" s="10" t="s">
        <v>86</v>
      </c>
      <c r="B19" s="10" t="s">
        <v>83</v>
      </c>
      <c r="C19" s="10" t="s">
        <v>84</v>
      </c>
      <c r="D19" s="11">
        <v>26800</v>
      </c>
      <c r="E19" s="11">
        <v>19028</v>
      </c>
      <c r="F19" s="11">
        <v>7772</v>
      </c>
      <c r="G19" s="38" t="s">
        <v>124</v>
      </c>
    </row>
    <row r="20" spans="1:7">
      <c r="A20" s="10" t="s">
        <v>96</v>
      </c>
      <c r="B20" s="10" t="s">
        <v>75</v>
      </c>
      <c r="C20" s="10" t="s">
        <v>76</v>
      </c>
      <c r="D20" s="11">
        <v>75600</v>
      </c>
      <c r="E20" s="11">
        <v>45360</v>
      </c>
      <c r="F20" s="11">
        <v>30240</v>
      </c>
      <c r="G20" s="38">
        <v>0</v>
      </c>
    </row>
    <row r="21" spans="1:7">
      <c r="A21" s="10" t="s">
        <v>97</v>
      </c>
      <c r="B21" s="10" t="s">
        <v>83</v>
      </c>
      <c r="C21" s="10" t="s">
        <v>84</v>
      </c>
      <c r="D21" s="11">
        <v>39780</v>
      </c>
      <c r="E21" s="11">
        <v>31824</v>
      </c>
      <c r="F21" s="11">
        <v>7956</v>
      </c>
      <c r="G21" s="38">
        <v>397.8</v>
      </c>
    </row>
    <row r="22" spans="1:7">
      <c r="A22" s="10" t="s">
        <v>95</v>
      </c>
      <c r="B22" s="10" t="s">
        <v>75</v>
      </c>
      <c r="C22" s="10" t="s">
        <v>76</v>
      </c>
      <c r="D22" s="11">
        <v>60000</v>
      </c>
      <c r="E22" s="11">
        <v>58200</v>
      </c>
      <c r="F22" s="11">
        <v>1800</v>
      </c>
      <c r="G22" s="38">
        <v>2220</v>
      </c>
    </row>
    <row r="23" spans="1:7">
      <c r="A23" s="10" t="s">
        <v>98</v>
      </c>
      <c r="B23" s="10" t="s">
        <v>83</v>
      </c>
      <c r="C23" s="10" t="s">
        <v>84</v>
      </c>
      <c r="D23" s="11">
        <v>19000</v>
      </c>
      <c r="E23" s="11">
        <v>13490</v>
      </c>
      <c r="F23" s="11">
        <v>5510</v>
      </c>
      <c r="G23" s="38">
        <v>-171</v>
      </c>
    </row>
  </sheetData>
  <phoneticPr fontId="2" type="noConversion"/>
  <conditionalFormatting sqref="D4:D23">
    <cfRule type="iconSet" priority="1">
      <iconSet>
        <cfvo type="percent" val="0"/>
        <cfvo type="percent" val="40"/>
        <cfvo type="percent" val="70"/>
      </iconSet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D6"/>
  <sheetViews>
    <sheetView zoomScaleNormal="100" workbookViewId="0">
      <selection activeCell="E6" sqref="E6"/>
    </sheetView>
  </sheetViews>
  <sheetFormatPr defaultRowHeight="17.399999999999999"/>
  <cols>
    <col min="1" max="1" width="13.59765625" customWidth="1"/>
  </cols>
  <sheetData>
    <row r="1" spans="1:4" ht="21">
      <c r="A1" s="24" t="s">
        <v>114</v>
      </c>
    </row>
    <row r="3" spans="1:4">
      <c r="A3" s="9" t="s">
        <v>115</v>
      </c>
      <c r="B3" s="9" t="s">
        <v>116</v>
      </c>
      <c r="C3" s="9" t="s">
        <v>117</v>
      </c>
      <c r="D3" s="9" t="s">
        <v>118</v>
      </c>
    </row>
    <row r="4" spans="1:4">
      <c r="A4" s="26">
        <v>44352</v>
      </c>
      <c r="B4" t="s">
        <v>119</v>
      </c>
      <c r="C4">
        <v>10</v>
      </c>
      <c r="D4" s="27">
        <v>15000</v>
      </c>
    </row>
    <row r="5" spans="1:4">
      <c r="A5" s="26">
        <v>44352</v>
      </c>
      <c r="B5" t="s">
        <v>120</v>
      </c>
      <c r="C5">
        <v>5</v>
      </c>
      <c r="D5" s="27">
        <v>10000</v>
      </c>
    </row>
    <row r="6" spans="1:4">
      <c r="A6" s="26">
        <v>44352</v>
      </c>
      <c r="B6" t="s">
        <v>121</v>
      </c>
      <c r="C6">
        <v>3</v>
      </c>
      <c r="D6" s="27">
        <v>3000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6" r:id="rId3" name="cmd도서대여">
          <controlPr defaultSize="0" autoLine="0" r:id="rId4">
            <anchor moveWithCells="1">
              <from>
                <xdr:col>5</xdr:col>
                <xdr:colOff>0</xdr:colOff>
                <xdr:row>1</xdr:row>
                <xdr:rowOff>0</xdr:rowOff>
              </from>
              <to>
                <xdr:col>7</xdr:col>
                <xdr:colOff>91440</xdr:colOff>
                <xdr:row>2</xdr:row>
                <xdr:rowOff>106680</xdr:rowOff>
              </to>
            </anchor>
          </controlPr>
        </control>
      </mc:Choice>
      <mc:Fallback>
        <control shapeId="1026" r:id="rId3" name="cmd도서대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boss</dc:creator>
  <cp:lastModifiedBy>인경 조</cp:lastModifiedBy>
  <cp:lastPrinted>2024-09-02T02:17:55Z</cp:lastPrinted>
  <dcterms:created xsi:type="dcterms:W3CDTF">2020-05-19T15:41:47Z</dcterms:created>
  <dcterms:modified xsi:type="dcterms:W3CDTF">2024-09-02T03:18:29Z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b7ec04c0-c4b7-4502-ad80-465f3cd3697f</vt:lpwstr>
  </property>
</Properties>
</file>