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4 실전모의고사\"/>
    </mc:Choice>
  </mc:AlternateContent>
  <xr:revisionPtr revIDLastSave="0" documentId="13_ncr:1_{364ABB39-AE3E-49DA-B7DF-320769303E96}" xr6:coauthVersionLast="47" xr6:coauthVersionMax="47" xr10:uidLastSave="{00000000-0000-0000-0000-000000000000}"/>
  <bookViews>
    <workbookView xWindow="28680" yWindow="-120" windowWidth="29040" windowHeight="17640" xr2:uid="{687888A0-7169-4D04-8AED-D6529133C41D}"/>
  </bookViews>
  <sheets>
    <sheet name="기본작업" sheetId="1" r:id="rId1"/>
    <sheet name="계산작업" sheetId="2" r:id="rId2"/>
    <sheet name="분석작업-1" sheetId="8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2" l="1" a="1"/>
  <c r="C21" i="2" a="1"/>
  <c r="C22" i="2" a="1"/>
  <c r="C19" i="2" a="1"/>
  <c r="A20" i="1"/>
  <c r="F7" i="2" a="1"/>
  <c r="F4" i="2" a="1"/>
  <c r="F11" i="2" a="1"/>
  <c r="F5" i="2" a="1"/>
  <c r="F8" i="2" a="1"/>
  <c r="F10" i="2" a="1"/>
  <c r="F9" i="2" a="1"/>
  <c r="F3" i="2" a="1"/>
  <c r="F6" i="2" a="1"/>
  <c r="F11" i="2" l="1"/>
  <c r="F9" i="2"/>
  <c r="F5" i="2"/>
  <c r="F7" i="2"/>
  <c r="F10" i="2"/>
  <c r="F8" i="2"/>
  <c r="F6" i="2"/>
  <c r="F4" i="2"/>
  <c r="F3" i="2"/>
  <c r="C19" i="2" l="1"/>
  <c r="C20" i="2"/>
  <c r="C21" i="2"/>
  <c r="C22" i="2"/>
  <c r="F26" i="4"/>
  <c r="E26" i="4"/>
  <c r="D26" i="4"/>
  <c r="F18" i="4"/>
  <c r="E18" i="4"/>
  <c r="D18" i="4"/>
  <c r="F14" i="4"/>
  <c r="E14" i="4"/>
  <c r="D14" i="4"/>
  <c r="F7" i="4"/>
  <c r="F28" i="4" s="1"/>
  <c r="E7" i="4"/>
  <c r="E28" i="4" s="1"/>
  <c r="D7" i="4"/>
  <c r="D28" i="4" s="1"/>
  <c r="F27" i="4"/>
  <c r="E27" i="4"/>
  <c r="D27" i="4"/>
  <c r="F19" i="4"/>
  <c r="E19" i="4"/>
  <c r="D19" i="4"/>
  <c r="F15" i="4"/>
  <c r="E15" i="4"/>
  <c r="D15" i="4"/>
  <c r="F8" i="4"/>
  <c r="E8" i="4"/>
  <c r="D8" i="4"/>
  <c r="B22" i="2" a="1"/>
  <c r="B22" i="2" s="1"/>
  <c r="B21" i="2" a="1"/>
  <c r="B21" i="2" s="1"/>
  <c r="B20" i="2" a="1"/>
  <c r="B20" i="2" s="1"/>
  <c r="B19" i="2"/>
  <c r="B19" i="2" a="1"/>
  <c r="I10" i="5"/>
  <c r="J10" i="5"/>
  <c r="G7" i="2" l="1"/>
  <c r="G4" i="2"/>
  <c r="G9" i="2"/>
  <c r="G11" i="2"/>
  <c r="G8" i="2"/>
  <c r="G5" i="2"/>
  <c r="G10" i="2"/>
  <c r="D29" i="4"/>
  <c r="E29" i="4"/>
  <c r="F29" i="4"/>
  <c r="E19" i="2"/>
  <c r="G6" i="2"/>
  <c r="G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DC99F3-B161-4D51-B297-B37B0BD8285F}" name="MS Access Database_Query" type="1" refreshedVersion="7" background="1" saveData="1">
    <dbPr connection="DSN=MS Access Database;DBQ=C:\길벗컴활1급\01 엑셀\04 실전모의고사\가전제품판매.accdb;DefaultDir=C:\길벗컴활1급\01 엑셀\04 실전모의고사;DriverId=25;FIL=MS Access;MaxBufferSize=2048;PageTimeout=5;" command="SELECT 대리점별판매현황.제품명, 대리점별판매현황.등급, 대리점별판매현황.판매량, 대리점별판매현황.단가_x000d__x000a_FROM `C:\길벗컴활1급\01 엑셀\04 실전모의고사\가전제품판매.accdb`.대리점별판매현황 대리점별판매현황"/>
  </connection>
  <connection id="2" xr16:uid="{8DFC8E4A-E3CD-4B16-8D82-C43C9CB4BFB9}" name="MS Access Database_Query1" type="1" refreshedVersion="7" background="1">
    <dbPr connection="DSN=MS Access Database;DBQ=C:\길벗컴활1급\01 엑셀\03 기본모의고사\가전제품판매.accdb;DefaultDir=C:\길벗컴활1급\01 엑셀\03 기본모의고사;DriverId=25;FIL=MS Access;MaxBufferSize=2048;PageTimeout=5;" command="SELECT 대리점별판매현황.제품명, 대리점별판매현황.등급, 대리점별판매현황.판매량, 대리점별판매현황.단가_x000d__x000a_FROM `C:\길벗컴활1급\01 엑셀\03 기본모의고사\가전제품판매.accdb`.대리점별판매현황 대리점별판매현황"/>
  </connection>
  <connection id="3" xr16:uid="{7598112C-8939-47C8-9FE7-F1615D7ADAB4}" sourceFile="C:\길벗컴활1급\01 엑셀\04 실전모의고사\가전제품판매.accdb" keepAlive="1" name="가전제품판매" type="5" refreshedVersion="7" background="1">
    <dbPr connection="Provider=Microsoft.ACE.OLEDB.12.0;User ID=Admin;Data Source=C:\길벗컴활1급\01 엑셀\04 실전모의고사\가전제품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리점별판매현황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<sst xmlns="http://schemas.openxmlformats.org/spreadsheetml/2006/main" count="313" uniqueCount="153">
  <si>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</si>
  <si>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</si>
  <si>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</si>
  <si>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</si>
  <si>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</si>
  <si>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</si>
  <si>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</si>
  <si>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</si>
  <si>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</si>
  <si>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</si>
  <si>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</si>
  <si>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</si>
  <si>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</si>
  <si>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</si>
  <si>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</si>
  <si>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</si>
  <si>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</si>
  <si>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</si>
  <si>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</si>
  <si>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</si>
  <si>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</si>
  <si>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</si>
  <si>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</si>
  <si>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</si>
  <si>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</si>
  <si>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</si>
  <si>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</si>
  <si>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</si>
  <si>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</si>
  <si>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</si>
  <si>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</si>
  <si>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</si>
  <si>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</si>
  <si>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</si>
  <si>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</si>
  <si>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</si>
  <si>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</si>
  <si>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</si>
  <si>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</si>
  <si>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</si>
  <si>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</si>
  <si>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</si>
  <si>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</si>
  <si>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</si>
  <si>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</si>
  <si>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</si>
  <si>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</si>
  <si>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</si>
  <si>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</si>
  <si>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</si>
  <si>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</si>
  <si>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</si>
  <si>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</si>
  <si>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</si>
  <si>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</si>
  <si>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</si>
  <si>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</si>
  <si>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</si>
  <si>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</si>
  <si>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</si>
  <si>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</si>
  <si>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</si>
  <si>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</si>
  <si>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</si>
  <si>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</si>
  <si>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</si>
  <si>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</si>
  <si>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</si>
  <si>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</si>
  <si>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</si>
  <si>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</si>
  <si>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</si>
  <si>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</si>
  <si>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</si>
  <si>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미수정도</t>
  </si>
  <si>
    <t>78AU17</t>
  </si>
  <si>
    <t>강서</t>
  </si>
  <si>
    <t>안병찬</t>
  </si>
  <si>
    <t>보통</t>
  </si>
  <si>
    <t>14AD72</t>
  </si>
  <si>
    <t>강북</t>
  </si>
  <si>
    <t>박형주</t>
  </si>
  <si>
    <t>12AH78</t>
  </si>
  <si>
    <t>78CD11</t>
  </si>
  <si>
    <t>강동</t>
  </si>
  <si>
    <t>채진욱</t>
  </si>
  <si>
    <t>적극해결요망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</si>
  <si>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</si>
  <si>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</si>
  <si>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</si>
  <si>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</si>
  <si>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</si>
  <si>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</si>
  <si>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</si>
  <si>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</si>
  <si>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</si>
  <si>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</si>
  <si>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</si>
  <si>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</si>
  <si>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</si>
  <si>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</si>
  <si>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</si>
  <si>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</si>
  <si>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</si>
  <si>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</si>
  <si>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</si>
  <si>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</si>
  <si>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</si>
  <si>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</si>
  <si>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</si>
  <si>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</si>
  <si>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</si>
  <si>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</si>
  <si>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</si>
  <si>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</si>
  <si>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</si>
  <si>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</si>
  <si>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</si>
  <si>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</si>
  <si>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</si>
  <si>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</si>
  <si>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</si>
  <si>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</si>
  <si>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</si>
  <si>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</si>
  <si>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판매실적</t>
    <phoneticPr fontId="1" type="noConversion"/>
  </si>
  <si>
    <t>성과급</t>
    <phoneticPr fontId="1" type="noConversion"/>
  </si>
  <si>
    <t>&lt;=15000</t>
    <phoneticPr fontId="1" type="noConversion"/>
  </si>
  <si>
    <t>&lt;=1000</t>
    <phoneticPr fontId="1" type="noConversion"/>
  </si>
  <si>
    <t>박형주 요약</t>
  </si>
  <si>
    <t>안병찬 요약</t>
  </si>
  <si>
    <t>이은주 요약</t>
  </si>
  <si>
    <t>채진욱 요약</t>
  </si>
  <si>
    <t>총합계</t>
  </si>
  <si>
    <t>박형주 평균</t>
  </si>
  <si>
    <t>안병찬 평균</t>
  </si>
  <si>
    <t>이은주 평균</t>
  </si>
  <si>
    <t>채진욱 평균</t>
  </si>
  <si>
    <t>전체 평균</t>
  </si>
  <si>
    <t>조건</t>
    <phoneticPr fontId="1" type="noConversion"/>
  </si>
  <si>
    <t>고급형</t>
  </si>
  <si>
    <t>보급형</t>
  </si>
  <si>
    <t>중급형</t>
  </si>
  <si>
    <t>AUD</t>
  </si>
  <si>
    <t>TV</t>
  </si>
  <si>
    <t>VCR</t>
  </si>
  <si>
    <t>등급</t>
  </si>
  <si>
    <t>제품명</t>
  </si>
  <si>
    <t>합계 : 판매액</t>
  </si>
  <si>
    <t>제품수</t>
  </si>
  <si>
    <t>1월 판매 내역</t>
  </si>
  <si>
    <t>평균 : 단가</t>
  </si>
  <si>
    <t>평균 : 판매량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</si>
</sst>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#,##0_ "/>
    <numFmt numFmtId="178" formatCode="[Red]&quot;★&quot;#,###&quot;원&quot;;[Blue]\-#,###&quot;원&quot;;0&quot;원&quot;;@&quot;등록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12" fillId="0" borderId="0" xfId="0" applyFon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10" fillId="0" borderId="1" xfId="1" applyNumberFormat="1" applyFont="1" applyBorder="1" applyAlignment="1">
      <alignment horizontal="right" vertical="center"/>
    </xf>
    <xf numFmtId="0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343525" y="1495425"/>
          <a:ext cx="885825" cy="209550"/>
        </a:xfrm>
        <a:prstGeom prst="irregularSeal1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285750</xdr:colOff>
      <xdr:row>4</xdr:row>
      <xdr:rowOff>85725</xdr:rowOff>
    </xdr:from>
    <xdr:to>
      <xdr:col>8</xdr:col>
      <xdr:colOff>0</xdr:colOff>
      <xdr:row>7</xdr:row>
      <xdr:rowOff>83577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>
          <a:stCxn id="3" idx="1"/>
        </xdr:cNvCxnSpPr>
      </xdr:nvCxnSpPr>
      <xdr:spPr>
        <a:xfrm flipH="1" flipV="1">
          <a:off x="1905000" y="952500"/>
          <a:ext cx="3438525" cy="626502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257550" y="5029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4114800" y="5029200"/>
          <a:ext cx="10572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57150</xdr:colOff>
          <xdr:row>2</xdr:row>
          <xdr:rowOff>114300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" refreshedDate="45517.836553240741" backgroundQuery="1" createdVersion="7" refreshedVersion="7" minRefreshableVersion="3" recordCount="60" xr:uid="{00AF1082-A742-457E-A28C-AAC91B048A69}">
  <cacheSource type="external" connectionId="2"/>
  <cacheFields count="5">
    <cacheField name="제품명" numFmtId="0" sqlType="-9">
      <sharedItems count="3">
        <s v="TV"/>
        <s v="AUD"/>
        <s v="VCR"/>
      </sharedItems>
    </cacheField>
    <cacheField name="등급" numFmtId="0" sqlType="-9">
      <sharedItems count="3">
        <s v="보급형"/>
        <s v="고급형"/>
        <s v="중급형"/>
      </sharedItems>
    </cacheField>
    <cacheField name="판매량" numFmtId="0" sqlType="8">
      <sharedItems containsSemiMixedTypes="0" containsString="0" containsNumber="1" containsInteger="1" minValue="10" maxValue="50"/>
    </cacheField>
    <cacheField name="단가" numFmtId="0" sqlType="8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액" numFmtId="0" formula="판매량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n v="44"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n v="28"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n v="29"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n v="23"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n v="39"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n v="27"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1397E3-CB5F-4AE8-9BEF-0C7B2FDEC7A2}" name="피벗 테이블1" cacheId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3:F16" firstHeaderRow="0" firstDataRow="1" firstDataCol="2"/>
  <pivotFields count="5"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1" baseItem="0"/>
    <dataField name="평균 : 단가" fld="3" subtotal="average" baseField="0" baseItem="0" numFmtId="177"/>
    <dataField name="평균 : 판매량" fld="2" subtotal="average" baseField="0" baseItem="1" numFmtId="177"/>
    <dataField name="합계 : 판매액" fld="4" baseField="0" baseItem="2" numFmtId="177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tabSelected="1" workbookViewId="0">
      <selection sqref="A1:F1"/>
    </sheetView>
  </sheetViews>
  <sheetFormatPr defaultRowHeight="16.5"/>
  <cols>
    <col min="2" max="2" width="11" bestFit="1" customWidth="1"/>
    <col min="3" max="3" width="7.125" bestFit="1" customWidth="1"/>
    <col min="4" max="4" width="10.25" customWidth="1"/>
    <col min="5" max="6" width="7.5" customWidth="1"/>
  </cols>
  <sheetData>
    <row r="1" spans="1:6" ht="20.25">
      <c r="A1" s="35" t="s">
        <v>34</v>
      </c>
      <c r="B1" s="36"/>
      <c r="C1" s="36"/>
      <c r="D1" s="36"/>
      <c r="E1" s="36"/>
      <c r="F1" s="36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139</v>
      </c>
    </row>
    <row r="20" spans="1:6">
      <c r="A20" t="b">
        <f>AND(RIGHT(B4,3)="연구원",D4&gt;=LARGE($D$4:$D$17,3))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workbookViewId="0"/>
  </sheetViews>
  <sheetFormatPr defaultRowHeight="16.5"/>
  <cols>
    <col min="1" max="2" width="11" bestFit="1" customWidth="1"/>
    <col min="3" max="3" width="12.625" customWidth="1"/>
    <col min="4" max="4" width="11" customWidth="1"/>
    <col min="6" max="6" width="14.1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</f>
        <v>7000</v>
      </c>
      <c r="G3" s="6">
        <f>(D3+F3)*(1-HLOOKUP(D3+F3,$B$14:$E$15,2))</f>
        <v>10200</v>
      </c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</f>
        <v>3200</v>
      </c>
      <c r="G4" s="6">
        <f t="shared" ref="G4:G11" si="0">(D4+F4)*(1-HLOOKUP(D4+F4,$B$14:$E$15,2))</f>
        <v>6480</v>
      </c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</f>
        <v>5500</v>
      </c>
      <c r="G5" s="6">
        <f t="shared" si="0"/>
        <v>5850</v>
      </c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</f>
        <v>750</v>
      </c>
      <c r="G6" s="6">
        <f t="shared" si="0"/>
        <v>4512.5</v>
      </c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</f>
        <v>450</v>
      </c>
      <c r="G7" s="6">
        <f t="shared" si="0"/>
        <v>4227.5</v>
      </c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</f>
        <v>1050</v>
      </c>
      <c r="G8" s="6">
        <f t="shared" si="0"/>
        <v>3847.5</v>
      </c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</f>
        <v>8000</v>
      </c>
      <c r="G9" s="6">
        <f t="shared" si="0"/>
        <v>9350</v>
      </c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</f>
        <v>900</v>
      </c>
      <c r="G10" s="6">
        <f t="shared" si="0"/>
        <v>1900</v>
      </c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</f>
        <v>3000</v>
      </c>
      <c r="G11" s="6">
        <f t="shared" si="0"/>
        <v>3800</v>
      </c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MEDIAN(IF($C$3:$C$11=(A19 &amp; "급"),$E$3:$E$11))</f>
        <v>28000</v>
      </c>
      <c r="C19" s="11">
        <f t="array" ref="C19">SUM(($C$3:$C$11=(A19&amp;"급"))*($E$3:$E$11&gt;=10000)*($F$3:$F$11))</f>
        <v>7000</v>
      </c>
      <c r="E19" s="8">
        <f>DCOUNTA(A2:G11,1,E21:F22)</f>
        <v>3</v>
      </c>
    </row>
    <row r="20" spans="1:6">
      <c r="A20" s="2">
        <v>3</v>
      </c>
      <c r="B20" s="11">
        <f t="array" ref="B20">MEDIAN(IF($C$3:$C$11=(A20 &amp; "급"),$E$3:$E$11))</f>
        <v>10500</v>
      </c>
      <c r="C20" s="11">
        <f t="array" ref="C20">SUM(($C$3:$C$11=(A20&amp;"급"))*($E$3:$E$11&gt;=10000)*($F$3:$F$11))</f>
        <v>8700</v>
      </c>
    </row>
    <row r="21" spans="1:6">
      <c r="A21" s="2">
        <v>4</v>
      </c>
      <c r="B21" s="11">
        <f t="array" ref="B21">MEDIAN(IF($C$3:$C$11=(A21 &amp; "급"),$E$3:$E$11))</f>
        <v>19500</v>
      </c>
      <c r="C21" s="11">
        <f t="array" ref="C21">SUM(($C$3:$C$11=(A21&amp;"급"))*($E$3:$E$11&gt;=10000)*($F$3:$F$11))</f>
        <v>8000</v>
      </c>
      <c r="E21" s="12" t="s">
        <v>125</v>
      </c>
      <c r="F21" s="12" t="s">
        <v>126</v>
      </c>
    </row>
    <row r="22" spans="1:6">
      <c r="A22" s="2">
        <v>5</v>
      </c>
      <c r="B22" s="11">
        <f t="array" ref="B22">MEDIAN(IF($C$3:$C$11=(A22 &amp; "급"),$E$3:$E$11))</f>
        <v>10500</v>
      </c>
      <c r="C22" s="11">
        <f t="array" ref="C22">SUM(($C$3:$C$11=(A22&amp;"급"))*($E$3:$E$11&gt;=10000)*($F$3:$F$11))</f>
        <v>3000</v>
      </c>
      <c r="E22" s="12" t="s">
        <v>127</v>
      </c>
      <c r="F22" s="12" t="s">
        <v>128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B04BF-C793-4A4A-A23E-00DA1D3888B8}">
  <sheetPr codeName="Sheet8"/>
  <dimension ref="A3:F16"/>
  <sheetViews>
    <sheetView workbookViewId="0"/>
  </sheetViews>
  <sheetFormatPr defaultRowHeight="16.5"/>
  <cols>
    <col min="1" max="1" width="7.5" bestFit="1" customWidth="1"/>
    <col min="2" max="2" width="9.375" bestFit="1" customWidth="1"/>
    <col min="3" max="3" width="7.375" bestFit="1" customWidth="1"/>
    <col min="4" max="4" width="11.125" bestFit="1" customWidth="1"/>
    <col min="5" max="5" width="13.125" bestFit="1" customWidth="1"/>
    <col min="6" max="6" width="13.875" bestFit="1" customWidth="1"/>
  </cols>
  <sheetData>
    <row r="3" spans="1:6">
      <c r="A3" s="31" t="s">
        <v>146</v>
      </c>
      <c r="B3" s="31" t="s">
        <v>147</v>
      </c>
      <c r="C3" t="s">
        <v>149</v>
      </c>
      <c r="D3" t="s">
        <v>151</v>
      </c>
      <c r="E3" t="s">
        <v>152</v>
      </c>
      <c r="F3" t="s">
        <v>148</v>
      </c>
    </row>
    <row r="4" spans="1:6">
      <c r="A4" t="s">
        <v>140</v>
      </c>
      <c r="C4" s="34">
        <v>21</v>
      </c>
      <c r="D4" s="32">
        <v>2500</v>
      </c>
      <c r="E4" s="32">
        <v>27</v>
      </c>
      <c r="F4" s="32">
        <v>29767500</v>
      </c>
    </row>
    <row r="5" spans="1:6">
      <c r="B5" t="s">
        <v>143</v>
      </c>
      <c r="C5" s="34">
        <v>9</v>
      </c>
      <c r="D5" s="32">
        <v>2944.4444444444443</v>
      </c>
      <c r="E5" s="32">
        <v>28.444444444444443</v>
      </c>
      <c r="F5" s="32">
        <v>6784000</v>
      </c>
    </row>
    <row r="6" spans="1:6">
      <c r="B6" t="s">
        <v>144</v>
      </c>
      <c r="C6" s="34">
        <v>8</v>
      </c>
      <c r="D6" s="32">
        <v>2437.5</v>
      </c>
      <c r="E6" s="32">
        <v>25.5</v>
      </c>
      <c r="F6" s="32">
        <v>3978000</v>
      </c>
    </row>
    <row r="7" spans="1:6">
      <c r="B7" t="s">
        <v>145</v>
      </c>
      <c r="C7" s="34">
        <v>4</v>
      </c>
      <c r="D7" s="32">
        <v>1625</v>
      </c>
      <c r="E7" s="32">
        <v>26.75</v>
      </c>
      <c r="F7" s="32">
        <v>695500</v>
      </c>
    </row>
    <row r="8" spans="1:6">
      <c r="A8" t="s">
        <v>141</v>
      </c>
      <c r="C8" s="34">
        <v>20</v>
      </c>
      <c r="D8" s="32">
        <v>2325</v>
      </c>
      <c r="E8" s="32">
        <v>30.5</v>
      </c>
      <c r="F8" s="32">
        <v>28365000</v>
      </c>
    </row>
    <row r="9" spans="1:6">
      <c r="B9" t="s">
        <v>143</v>
      </c>
      <c r="C9" s="34">
        <v>6</v>
      </c>
      <c r="D9" s="32">
        <v>2833.3333333333335</v>
      </c>
      <c r="E9" s="32">
        <v>29.166666666666668</v>
      </c>
      <c r="F9" s="32">
        <v>2975000</v>
      </c>
    </row>
    <row r="10" spans="1:6">
      <c r="B10" t="s">
        <v>144</v>
      </c>
      <c r="C10" s="34">
        <v>8</v>
      </c>
      <c r="D10" s="32">
        <v>2437.5</v>
      </c>
      <c r="E10" s="32">
        <v>27.125</v>
      </c>
      <c r="F10" s="32">
        <v>4231500</v>
      </c>
    </row>
    <row r="11" spans="1:6">
      <c r="B11" t="s">
        <v>145</v>
      </c>
      <c r="C11" s="34">
        <v>6</v>
      </c>
      <c r="D11" s="32">
        <v>1666.6666666666667</v>
      </c>
      <c r="E11" s="32">
        <v>36.333333333333336</v>
      </c>
      <c r="F11" s="32">
        <v>2180000</v>
      </c>
    </row>
    <row r="12" spans="1:6">
      <c r="A12" t="s">
        <v>142</v>
      </c>
      <c r="C12" s="34">
        <v>19</v>
      </c>
      <c r="D12" s="32">
        <v>2526.3157894736842</v>
      </c>
      <c r="E12" s="32">
        <v>28.105263157894736</v>
      </c>
      <c r="F12" s="32">
        <v>25632000</v>
      </c>
    </row>
    <row r="13" spans="1:6">
      <c r="B13" t="s">
        <v>143</v>
      </c>
      <c r="C13" s="34">
        <v>7</v>
      </c>
      <c r="D13" s="32">
        <v>3000</v>
      </c>
      <c r="E13" s="32">
        <v>21.857142857142858</v>
      </c>
      <c r="F13" s="32">
        <v>3213000</v>
      </c>
    </row>
    <row r="14" spans="1:6">
      <c r="B14" t="s">
        <v>144</v>
      </c>
      <c r="C14" s="34">
        <v>9</v>
      </c>
      <c r="D14" s="32">
        <v>2555.5555555555557</v>
      </c>
      <c r="E14" s="32">
        <v>34.555555555555557</v>
      </c>
      <c r="F14" s="32">
        <v>7153000</v>
      </c>
    </row>
    <row r="15" spans="1:6">
      <c r="B15" t="s">
        <v>145</v>
      </c>
      <c r="C15" s="34">
        <v>3</v>
      </c>
      <c r="D15" s="32">
        <v>1333.3333333333333</v>
      </c>
      <c r="E15" s="32">
        <v>23.333333333333332</v>
      </c>
      <c r="F15" s="32">
        <v>280000</v>
      </c>
    </row>
    <row r="16" spans="1:6">
      <c r="A16" t="s">
        <v>133</v>
      </c>
      <c r="C16" s="34">
        <v>60</v>
      </c>
      <c r="D16" s="32">
        <v>2450</v>
      </c>
      <c r="E16" s="32">
        <v>28.516666666666666</v>
      </c>
      <c r="F16" s="32">
        <v>251517000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A2:H29"/>
  <sheetViews>
    <sheetView workbookViewId="0"/>
  </sheetViews>
  <sheetFormatPr defaultRowHeight="16.5" outlineLevelRow="3"/>
  <cols>
    <col min="1" max="1" width="9.25" customWidth="1"/>
    <col min="2" max="2" width="7.625" customWidth="1"/>
    <col min="3" max="3" width="12.75" customWidth="1"/>
    <col min="4" max="5" width="10.125" customWidth="1"/>
    <col min="6" max="6" width="9.375" customWidth="1"/>
    <col min="7" max="7" width="10.375" customWidth="1"/>
    <col min="8" max="8" width="13" bestFit="1" customWidth="1"/>
  </cols>
  <sheetData>
    <row r="2" spans="1:8">
      <c r="A2" t="s">
        <v>100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74</v>
      </c>
    </row>
    <row r="4" spans="1:8" outlineLevel="3">
      <c r="A4" t="s">
        <v>94</v>
      </c>
      <c r="B4" t="s">
        <v>80</v>
      </c>
      <c r="C4" t="s">
        <v>81</v>
      </c>
      <c r="D4" s="29">
        <v>120000</v>
      </c>
      <c r="E4" s="29">
        <v>102000</v>
      </c>
      <c r="F4" s="29">
        <v>18000</v>
      </c>
      <c r="G4" s="29">
        <v>4200</v>
      </c>
      <c r="H4" t="s">
        <v>78</v>
      </c>
    </row>
    <row r="5" spans="1:8" outlineLevel="3">
      <c r="A5" t="s">
        <v>79</v>
      </c>
      <c r="B5" t="s">
        <v>80</v>
      </c>
      <c r="C5" t="s">
        <v>81</v>
      </c>
      <c r="D5" s="29">
        <v>110000</v>
      </c>
      <c r="E5" s="29">
        <v>74800</v>
      </c>
      <c r="F5" s="29">
        <v>35200</v>
      </c>
      <c r="G5" s="29">
        <v>1980</v>
      </c>
      <c r="H5" t="s">
        <v>78</v>
      </c>
    </row>
    <row r="6" spans="1:8" outlineLevel="3">
      <c r="A6" t="s">
        <v>95</v>
      </c>
      <c r="B6" t="s">
        <v>80</v>
      </c>
      <c r="C6" t="s">
        <v>81</v>
      </c>
      <c r="D6" s="29">
        <v>89000</v>
      </c>
      <c r="E6" s="29">
        <v>66750</v>
      </c>
      <c r="F6" s="29">
        <v>22250</v>
      </c>
      <c r="G6" s="29">
        <v>1335</v>
      </c>
      <c r="H6" t="s">
        <v>78</v>
      </c>
    </row>
    <row r="7" spans="1:8" outlineLevel="2">
      <c r="C7" s="30" t="s">
        <v>134</v>
      </c>
      <c r="D7" s="29">
        <f>SUBTOTAL(1,D4:D6)</f>
        <v>106333.33333333333</v>
      </c>
      <c r="E7" s="29">
        <f>SUBTOTAL(1,E4:E6)</f>
        <v>81183.333333333328</v>
      </c>
      <c r="F7" s="29">
        <f>SUBTOTAL(1,F4:F6)</f>
        <v>25150</v>
      </c>
      <c r="G7" s="29"/>
    </row>
    <row r="8" spans="1:8" outlineLevel="1">
      <c r="C8" s="30" t="s">
        <v>129</v>
      </c>
      <c r="D8" s="29">
        <f>SUBTOTAL(9,D4:D6)</f>
        <v>319000</v>
      </c>
      <c r="E8" s="29">
        <f>SUBTOTAL(9,E4:E6)</f>
        <v>243550</v>
      </c>
      <c r="F8" s="29">
        <f>SUBTOTAL(9,F4:F6)</f>
        <v>75450</v>
      </c>
      <c r="G8" s="29"/>
    </row>
    <row r="9" spans="1:8" outlineLevel="3">
      <c r="A9" t="s">
        <v>75</v>
      </c>
      <c r="B9" t="s">
        <v>76</v>
      </c>
      <c r="C9" t="s">
        <v>77</v>
      </c>
      <c r="D9" s="29">
        <v>94000</v>
      </c>
      <c r="E9" s="29">
        <v>58280</v>
      </c>
      <c r="F9" s="29">
        <v>35720</v>
      </c>
      <c r="G9" s="29">
        <v>1128</v>
      </c>
      <c r="H9" t="s">
        <v>78</v>
      </c>
    </row>
    <row r="10" spans="1:8" outlineLevel="3">
      <c r="A10" t="s">
        <v>97</v>
      </c>
      <c r="B10" t="s">
        <v>76</v>
      </c>
      <c r="C10" t="s">
        <v>77</v>
      </c>
      <c r="D10" s="29">
        <v>75600</v>
      </c>
      <c r="E10" s="29">
        <v>45360</v>
      </c>
      <c r="F10" s="29">
        <v>30240</v>
      </c>
      <c r="G10">
        <v>0</v>
      </c>
      <c r="H10" t="s">
        <v>86</v>
      </c>
    </row>
    <row r="11" spans="1:8" outlineLevel="3">
      <c r="A11" t="s">
        <v>91</v>
      </c>
      <c r="B11" t="s">
        <v>76</v>
      </c>
      <c r="C11" t="s">
        <v>77</v>
      </c>
      <c r="D11" s="29">
        <v>64000</v>
      </c>
      <c r="E11" s="29">
        <v>42240</v>
      </c>
      <c r="F11" s="29">
        <v>21760</v>
      </c>
      <c r="G11">
        <v>384</v>
      </c>
      <c r="H11" t="s">
        <v>78</v>
      </c>
    </row>
    <row r="12" spans="1:8" outlineLevel="3">
      <c r="A12" t="s">
        <v>96</v>
      </c>
      <c r="B12" t="s">
        <v>76</v>
      </c>
      <c r="C12" t="s">
        <v>77</v>
      </c>
      <c r="D12" s="29">
        <v>60000</v>
      </c>
      <c r="E12" s="29">
        <v>58200</v>
      </c>
      <c r="F12" s="29">
        <v>1800</v>
      </c>
      <c r="G12" s="29">
        <v>2220</v>
      </c>
      <c r="H12" t="s">
        <v>78</v>
      </c>
    </row>
    <row r="13" spans="1:8" outlineLevel="3">
      <c r="A13" t="s">
        <v>82</v>
      </c>
      <c r="B13" t="s">
        <v>76</v>
      </c>
      <c r="C13" t="s">
        <v>77</v>
      </c>
      <c r="D13" s="29">
        <v>50000</v>
      </c>
      <c r="E13" s="29">
        <v>37500</v>
      </c>
      <c r="F13" s="29">
        <v>12500</v>
      </c>
      <c r="G13">
        <v>250</v>
      </c>
      <c r="H13" t="s">
        <v>78</v>
      </c>
    </row>
    <row r="14" spans="1:8" outlineLevel="2">
      <c r="C14" s="30" t="s">
        <v>135</v>
      </c>
      <c r="D14" s="29">
        <f>SUBTOTAL(1,D9:D13)</f>
        <v>68720</v>
      </c>
      <c r="E14" s="29">
        <f>SUBTOTAL(1,E9:E13)</f>
        <v>48316</v>
      </c>
      <c r="F14" s="29">
        <f>SUBTOTAL(1,F9:F13)</f>
        <v>20404</v>
      </c>
    </row>
    <row r="15" spans="1:8" outlineLevel="1">
      <c r="C15" s="30" t="s">
        <v>130</v>
      </c>
      <c r="D15" s="29">
        <f>SUBTOTAL(9,D9:D13)</f>
        <v>343600</v>
      </c>
      <c r="E15" s="29">
        <f>SUBTOTAL(9,E9:E13)</f>
        <v>241580</v>
      </c>
      <c r="F15" s="29">
        <f>SUBTOTAL(9,F9:F13)</f>
        <v>102020</v>
      </c>
    </row>
    <row r="16" spans="1:8" outlineLevel="3">
      <c r="A16" t="s">
        <v>92</v>
      </c>
      <c r="B16" t="s">
        <v>49</v>
      </c>
      <c r="C16" t="s">
        <v>90</v>
      </c>
      <c r="D16" s="29">
        <v>84000</v>
      </c>
      <c r="E16" s="29">
        <v>79800</v>
      </c>
      <c r="F16" s="29">
        <v>4200</v>
      </c>
      <c r="G16" s="29">
        <v>2940</v>
      </c>
      <c r="H16" t="s">
        <v>78</v>
      </c>
    </row>
    <row r="17" spans="1:8" outlineLevel="3">
      <c r="A17" t="s">
        <v>89</v>
      </c>
      <c r="B17" t="s">
        <v>49</v>
      </c>
      <c r="C17" t="s">
        <v>90</v>
      </c>
      <c r="D17" s="29">
        <v>79800</v>
      </c>
      <c r="E17" s="29">
        <v>57456</v>
      </c>
      <c r="F17" s="29">
        <v>22344</v>
      </c>
      <c r="G17">
        <v>958</v>
      </c>
      <c r="H17" t="s">
        <v>78</v>
      </c>
    </row>
    <row r="18" spans="1:8" outlineLevel="2">
      <c r="C18" s="30" t="s">
        <v>136</v>
      </c>
      <c r="D18" s="29">
        <f>SUBTOTAL(1,D16:D17)</f>
        <v>81900</v>
      </c>
      <c r="E18" s="29">
        <f>SUBTOTAL(1,E16:E17)</f>
        <v>68628</v>
      </c>
      <c r="F18" s="29">
        <f>SUBTOTAL(1,F16:F17)</f>
        <v>13272</v>
      </c>
    </row>
    <row r="19" spans="1:8" outlineLevel="1">
      <c r="C19" s="30" t="s">
        <v>131</v>
      </c>
      <c r="D19" s="29">
        <f>SUBTOTAL(9,D16:D17)</f>
        <v>163800</v>
      </c>
      <c r="E19" s="29">
        <f>SUBTOTAL(9,E16:E17)</f>
        <v>137256</v>
      </c>
      <c r="F19" s="29">
        <f>SUBTOTAL(9,F16:F17)</f>
        <v>26544</v>
      </c>
    </row>
    <row r="20" spans="1:8" outlineLevel="3">
      <c r="A20" t="s">
        <v>98</v>
      </c>
      <c r="B20" t="s">
        <v>84</v>
      </c>
      <c r="C20" t="s">
        <v>85</v>
      </c>
      <c r="D20" s="29">
        <v>39780</v>
      </c>
      <c r="E20" s="29">
        <v>31824</v>
      </c>
      <c r="F20" s="29">
        <v>7956</v>
      </c>
      <c r="G20">
        <v>398</v>
      </c>
      <c r="H20" t="s">
        <v>78</v>
      </c>
    </row>
    <row r="21" spans="1:8" outlineLevel="3">
      <c r="A21" t="s">
        <v>93</v>
      </c>
      <c r="B21" t="s">
        <v>84</v>
      </c>
      <c r="C21" t="s">
        <v>85</v>
      </c>
      <c r="D21" s="29">
        <v>33000</v>
      </c>
      <c r="E21" s="29">
        <v>32010</v>
      </c>
      <c r="F21">
        <v>990</v>
      </c>
      <c r="G21">
        <v>990</v>
      </c>
      <c r="H21" t="s">
        <v>78</v>
      </c>
    </row>
    <row r="22" spans="1:8" outlineLevel="3">
      <c r="A22" t="s">
        <v>87</v>
      </c>
      <c r="B22" t="s">
        <v>84</v>
      </c>
      <c r="C22" t="s">
        <v>85</v>
      </c>
      <c r="D22" s="29">
        <v>28000</v>
      </c>
      <c r="E22" s="29">
        <v>25760</v>
      </c>
      <c r="F22" s="29">
        <v>2240</v>
      </c>
      <c r="G22">
        <v>616</v>
      </c>
      <c r="H22" t="s">
        <v>78</v>
      </c>
    </row>
    <row r="23" spans="1:8" outlineLevel="3">
      <c r="A23" t="s">
        <v>83</v>
      </c>
      <c r="B23" t="s">
        <v>84</v>
      </c>
      <c r="C23" t="s">
        <v>85</v>
      </c>
      <c r="D23" s="29">
        <v>19800</v>
      </c>
      <c r="E23" s="29">
        <v>9504</v>
      </c>
      <c r="F23" s="29">
        <v>10296</v>
      </c>
      <c r="G23">
        <v>-634</v>
      </c>
      <c r="H23" t="s">
        <v>86</v>
      </c>
    </row>
    <row r="24" spans="1:8" outlineLevel="3">
      <c r="A24" t="s">
        <v>99</v>
      </c>
      <c r="B24" t="s">
        <v>84</v>
      </c>
      <c r="C24" t="s">
        <v>85</v>
      </c>
      <c r="D24" s="29">
        <v>19000</v>
      </c>
      <c r="E24" s="29">
        <v>13490</v>
      </c>
      <c r="F24" s="29">
        <v>5510</v>
      </c>
      <c r="G24">
        <v>-171</v>
      </c>
      <c r="H24" t="s">
        <v>78</v>
      </c>
    </row>
    <row r="25" spans="1:8" outlineLevel="3">
      <c r="A25" t="s">
        <v>88</v>
      </c>
      <c r="B25" t="s">
        <v>84</v>
      </c>
      <c r="C25" t="s">
        <v>85</v>
      </c>
      <c r="D25" s="29">
        <v>18000</v>
      </c>
      <c r="E25" s="29">
        <v>9900</v>
      </c>
      <c r="F25" s="29">
        <v>8100</v>
      </c>
      <c r="G25">
        <v>-450</v>
      </c>
      <c r="H25" t="s">
        <v>86</v>
      </c>
    </row>
    <row r="26" spans="1:8" outlineLevel="2">
      <c r="C26" s="30" t="s">
        <v>137</v>
      </c>
      <c r="D26" s="29">
        <f>SUBTOTAL(1,D20:D25)</f>
        <v>26263.333333333332</v>
      </c>
      <c r="E26" s="29">
        <f>SUBTOTAL(1,E20:E25)</f>
        <v>20414.666666666668</v>
      </c>
      <c r="F26" s="29">
        <f>SUBTOTAL(1,F20:F25)</f>
        <v>5848.666666666667</v>
      </c>
    </row>
    <row r="27" spans="1:8" outlineLevel="1">
      <c r="C27" s="30" t="s">
        <v>132</v>
      </c>
      <c r="D27" s="29">
        <f>SUBTOTAL(9,D20:D25)</f>
        <v>157580</v>
      </c>
      <c r="E27" s="29">
        <f>SUBTOTAL(9,E20:E25)</f>
        <v>122488</v>
      </c>
      <c r="F27" s="29">
        <f>SUBTOTAL(9,F20:F25)</f>
        <v>35092</v>
      </c>
    </row>
    <row r="28" spans="1:8">
      <c r="C28" s="30" t="s">
        <v>138</v>
      </c>
      <c r="D28" s="29">
        <f>SUBTOTAL(1,D4:D25)</f>
        <v>61498.75</v>
      </c>
      <c r="E28" s="29">
        <f>SUBTOTAL(1,E4:E25)</f>
        <v>46554.625</v>
      </c>
      <c r="F28" s="29">
        <f>SUBTOTAL(1,F4:F25)</f>
        <v>14944.125</v>
      </c>
    </row>
    <row r="29" spans="1:8">
      <c r="C29" s="30" t="s">
        <v>133</v>
      </c>
      <c r="D29" s="29">
        <f>SUBTOTAL(9,D4:D25)</f>
        <v>983980</v>
      </c>
      <c r="E29" s="29">
        <f>SUBTOTAL(9,E4:E25)</f>
        <v>744874</v>
      </c>
      <c r="F29" s="29">
        <f>SUBTOTAL(9,F4:F25)</f>
        <v>239106</v>
      </c>
    </row>
  </sheetData>
  <sortState xmlns:xlrd2="http://schemas.microsoft.com/office/spreadsheetml/2017/richdata2" ref="A4:H25">
    <sortCondition ref="C4:C25"/>
    <sortCondition descending="1" ref="D4:D2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/>
  </sheetViews>
  <sheetFormatPr defaultRowHeight="16.5"/>
  <cols>
    <col min="1" max="5" width="10.625" customWidth="1"/>
    <col min="6" max="6" width="2.75" customWidth="1"/>
    <col min="8" max="8" width="5.25" bestFit="1" customWidth="1"/>
    <col min="9" max="9" width="11.625" bestFit="1" customWidth="1"/>
    <col min="10" max="10" width="11" bestFit="1" customWidth="1"/>
  </cols>
  <sheetData>
    <row r="1" spans="7:10" ht="17.25" thickBot="1"/>
    <row r="2" spans="7:10" ht="17.25" thickBot="1">
      <c r="G2" s="16" t="s">
        <v>101</v>
      </c>
      <c r="H2" s="17" t="s">
        <v>102</v>
      </c>
      <c r="I2" s="17" t="s">
        <v>103</v>
      </c>
      <c r="J2" s="18" t="s">
        <v>104</v>
      </c>
    </row>
    <row r="3" spans="7:10" ht="17.25" thickTop="1">
      <c r="G3" s="19" t="s">
        <v>105</v>
      </c>
      <c r="H3" s="20" t="s">
        <v>106</v>
      </c>
      <c r="I3" s="20">
        <v>100</v>
      </c>
      <c r="J3" s="21">
        <v>20</v>
      </c>
    </row>
    <row r="4" spans="7:10">
      <c r="G4" s="22" t="s">
        <v>107</v>
      </c>
      <c r="H4" s="2" t="s">
        <v>108</v>
      </c>
      <c r="I4" s="2">
        <v>150</v>
      </c>
      <c r="J4" s="23">
        <v>30</v>
      </c>
    </row>
    <row r="5" spans="7:10">
      <c r="G5" s="22" t="s">
        <v>109</v>
      </c>
      <c r="H5" s="2" t="s">
        <v>110</v>
      </c>
      <c r="I5" s="2">
        <v>230</v>
      </c>
      <c r="J5" s="23">
        <v>100</v>
      </c>
    </row>
    <row r="6" spans="7:10">
      <c r="G6" s="22" t="s">
        <v>111</v>
      </c>
      <c r="H6" s="2" t="s">
        <v>106</v>
      </c>
      <c r="I6" s="2">
        <v>270</v>
      </c>
      <c r="J6" s="23">
        <v>110</v>
      </c>
    </row>
    <row r="7" spans="7:10">
      <c r="G7" s="22" t="s">
        <v>112</v>
      </c>
      <c r="H7" s="2" t="s">
        <v>106</v>
      </c>
      <c r="I7" s="2">
        <v>270</v>
      </c>
      <c r="J7" s="23">
        <v>90</v>
      </c>
    </row>
    <row r="8" spans="7:10">
      <c r="G8" s="22" t="s">
        <v>113</v>
      </c>
      <c r="H8" s="2" t="s">
        <v>110</v>
      </c>
      <c r="I8" s="2">
        <v>280</v>
      </c>
      <c r="J8" s="23">
        <v>70</v>
      </c>
    </row>
    <row r="9" spans="7:10">
      <c r="G9" s="22" t="s">
        <v>114</v>
      </c>
      <c r="H9" s="2" t="s">
        <v>108</v>
      </c>
      <c r="I9" s="2">
        <v>200</v>
      </c>
      <c r="J9" s="23">
        <v>30</v>
      </c>
    </row>
    <row r="10" spans="7:10" ht="17.25" thickBot="1">
      <c r="G10" s="37" t="s">
        <v>115</v>
      </c>
      <c r="H10" s="38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workbookViewId="0"/>
  </sheetViews>
  <sheetFormatPr defaultRowHeight="16.5"/>
  <cols>
    <col min="1" max="1" width="8" bestFit="1" customWidth="1"/>
    <col min="2" max="2" width="6.375" bestFit="1" customWidth="1"/>
    <col min="3" max="3" width="9.625" customWidth="1"/>
    <col min="4" max="5" width="9.375" bestFit="1" customWidth="1"/>
    <col min="6" max="6" width="11.25" customWidth="1"/>
    <col min="7" max="7" width="13.875" customWidth="1"/>
  </cols>
  <sheetData>
    <row r="2" spans="1:7">
      <c r="A2" t="s">
        <v>100</v>
      </c>
      <c r="G2" t="s">
        <v>150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75</v>
      </c>
      <c r="B4" s="14" t="s">
        <v>76</v>
      </c>
      <c r="C4" s="14" t="s">
        <v>77</v>
      </c>
      <c r="D4" s="15">
        <v>94000</v>
      </c>
      <c r="E4" s="15">
        <v>58280</v>
      </c>
      <c r="F4" s="15">
        <v>35720</v>
      </c>
      <c r="G4" s="33">
        <v>1128</v>
      </c>
    </row>
    <row r="5" spans="1:7">
      <c r="A5" s="14" t="s">
        <v>79</v>
      </c>
      <c r="B5" s="14" t="s">
        <v>80</v>
      </c>
      <c r="C5" s="14" t="s">
        <v>81</v>
      </c>
      <c r="D5" s="15">
        <v>110000</v>
      </c>
      <c r="E5" s="15">
        <v>74800</v>
      </c>
      <c r="F5" s="15">
        <v>35200</v>
      </c>
      <c r="G5" s="33">
        <v>1980</v>
      </c>
    </row>
    <row r="6" spans="1:7">
      <c r="A6" s="14" t="s">
        <v>82</v>
      </c>
      <c r="B6" s="14" t="s">
        <v>76</v>
      </c>
      <c r="C6" s="14" t="s">
        <v>77</v>
      </c>
      <c r="D6" s="15">
        <v>50000</v>
      </c>
      <c r="E6" s="15">
        <v>37500</v>
      </c>
      <c r="F6" s="15">
        <v>12500</v>
      </c>
      <c r="G6" s="33">
        <v>250</v>
      </c>
    </row>
    <row r="7" spans="1:7">
      <c r="A7" s="14" t="s">
        <v>83</v>
      </c>
      <c r="B7" s="14" t="s">
        <v>84</v>
      </c>
      <c r="C7" s="14" t="s">
        <v>85</v>
      </c>
      <c r="D7" s="15">
        <v>19800</v>
      </c>
      <c r="E7" s="15">
        <v>9504</v>
      </c>
      <c r="F7" s="15">
        <v>10296</v>
      </c>
      <c r="G7" s="33">
        <v>-1633.6</v>
      </c>
    </row>
    <row r="8" spans="1:7">
      <c r="A8" s="14" t="s">
        <v>87</v>
      </c>
      <c r="B8" s="14" t="s">
        <v>84</v>
      </c>
      <c r="C8" s="14" t="s">
        <v>85</v>
      </c>
      <c r="D8" s="15">
        <v>28000</v>
      </c>
      <c r="E8" s="15">
        <v>25760</v>
      </c>
      <c r="F8" s="15">
        <v>2240</v>
      </c>
      <c r="G8" s="33">
        <v>616</v>
      </c>
    </row>
    <row r="9" spans="1:7">
      <c r="A9" s="14" t="s">
        <v>88</v>
      </c>
      <c r="B9" s="14" t="s">
        <v>84</v>
      </c>
      <c r="C9" s="14" t="s">
        <v>85</v>
      </c>
      <c r="D9" s="15">
        <v>18000</v>
      </c>
      <c r="E9" s="15">
        <v>9900</v>
      </c>
      <c r="F9" s="15">
        <v>8100</v>
      </c>
      <c r="G9" s="33">
        <v>-450</v>
      </c>
    </row>
    <row r="10" spans="1:7">
      <c r="A10" s="14" t="s">
        <v>89</v>
      </c>
      <c r="B10" s="14" t="s">
        <v>49</v>
      </c>
      <c r="C10" s="14" t="s">
        <v>90</v>
      </c>
      <c r="D10" s="15">
        <v>79800</v>
      </c>
      <c r="E10" s="15">
        <v>57456</v>
      </c>
      <c r="F10" s="15">
        <v>22344</v>
      </c>
      <c r="G10" s="33">
        <v>957.6</v>
      </c>
    </row>
    <row r="11" spans="1:7">
      <c r="A11" s="14" t="s">
        <v>91</v>
      </c>
      <c r="B11" s="14" t="s">
        <v>76</v>
      </c>
      <c r="C11" s="14" t="s">
        <v>77</v>
      </c>
      <c r="D11" s="15">
        <v>64000</v>
      </c>
      <c r="E11" s="15">
        <v>42240</v>
      </c>
      <c r="F11" s="15">
        <v>21760</v>
      </c>
      <c r="G11" s="33" t="s">
        <v>116</v>
      </c>
    </row>
    <row r="12" spans="1:7">
      <c r="A12" s="14" t="s">
        <v>92</v>
      </c>
      <c r="B12" s="14" t="s">
        <v>49</v>
      </c>
      <c r="C12" s="14" t="s">
        <v>90</v>
      </c>
      <c r="D12" s="15">
        <v>84000</v>
      </c>
      <c r="E12" s="15">
        <v>79800</v>
      </c>
      <c r="F12" s="15">
        <v>4200</v>
      </c>
      <c r="G12" s="33">
        <v>2940</v>
      </c>
    </row>
    <row r="13" spans="1:7">
      <c r="A13" s="14" t="s">
        <v>93</v>
      </c>
      <c r="B13" s="14" t="s">
        <v>84</v>
      </c>
      <c r="C13" s="14" t="s">
        <v>85</v>
      </c>
      <c r="D13" s="15">
        <v>33000</v>
      </c>
      <c r="E13" s="15">
        <v>32010</v>
      </c>
      <c r="F13" s="15">
        <v>990</v>
      </c>
      <c r="G13" s="33">
        <v>990</v>
      </c>
    </row>
    <row r="14" spans="1:7">
      <c r="A14" s="14" t="s">
        <v>83</v>
      </c>
      <c r="B14" s="14" t="s">
        <v>84</v>
      </c>
      <c r="C14" s="14" t="s">
        <v>85</v>
      </c>
      <c r="D14" s="15">
        <v>21000</v>
      </c>
      <c r="E14" s="15">
        <v>18480</v>
      </c>
      <c r="F14" s="15">
        <v>2520</v>
      </c>
      <c r="G14" s="33">
        <v>168</v>
      </c>
    </row>
    <row r="15" spans="1:7">
      <c r="A15" s="14" t="s">
        <v>83</v>
      </c>
      <c r="B15" s="14" t="s">
        <v>84</v>
      </c>
      <c r="C15" s="14" t="s">
        <v>85</v>
      </c>
      <c r="D15" s="15">
        <v>19800</v>
      </c>
      <c r="E15" s="15">
        <v>9504</v>
      </c>
      <c r="F15" s="15">
        <v>10296</v>
      </c>
      <c r="G15" s="33">
        <v>-633.6</v>
      </c>
    </row>
    <row r="16" spans="1:7">
      <c r="A16" s="14" t="s">
        <v>94</v>
      </c>
      <c r="B16" s="14" t="s">
        <v>80</v>
      </c>
      <c r="C16" s="14" t="s">
        <v>81</v>
      </c>
      <c r="D16" s="15">
        <v>120000</v>
      </c>
      <c r="E16" s="15">
        <v>102000</v>
      </c>
      <c r="F16" s="15">
        <v>18000</v>
      </c>
      <c r="G16" s="33">
        <v>4200</v>
      </c>
    </row>
    <row r="17" spans="1:7">
      <c r="A17" s="14" t="s">
        <v>95</v>
      </c>
      <c r="B17" s="14" t="s">
        <v>80</v>
      </c>
      <c r="C17" s="14" t="s">
        <v>81</v>
      </c>
      <c r="D17" s="15">
        <v>89000</v>
      </c>
      <c r="E17" s="15">
        <v>66750</v>
      </c>
      <c r="F17" s="15">
        <v>22250</v>
      </c>
      <c r="G17" s="33">
        <v>1335</v>
      </c>
    </row>
    <row r="18" spans="1:7">
      <c r="A18" s="14" t="s">
        <v>96</v>
      </c>
      <c r="B18" s="14" t="s">
        <v>76</v>
      </c>
      <c r="C18" s="14" t="s">
        <v>77</v>
      </c>
      <c r="D18" s="15">
        <v>60000</v>
      </c>
      <c r="E18" s="15">
        <v>58200</v>
      </c>
      <c r="F18" s="15">
        <v>1800</v>
      </c>
      <c r="G18" s="33">
        <v>2220</v>
      </c>
    </row>
    <row r="19" spans="1:7">
      <c r="A19" s="14" t="s">
        <v>87</v>
      </c>
      <c r="B19" s="14" t="s">
        <v>84</v>
      </c>
      <c r="C19" s="14" t="s">
        <v>85</v>
      </c>
      <c r="D19" s="15">
        <v>26800</v>
      </c>
      <c r="E19" s="15">
        <v>19028</v>
      </c>
      <c r="F19" s="15">
        <v>7772</v>
      </c>
      <c r="G19" s="33" t="s">
        <v>116</v>
      </c>
    </row>
    <row r="20" spans="1:7">
      <c r="A20" s="14" t="s">
        <v>97</v>
      </c>
      <c r="B20" s="14" t="s">
        <v>76</v>
      </c>
      <c r="C20" s="14" t="s">
        <v>77</v>
      </c>
      <c r="D20" s="15">
        <v>75600</v>
      </c>
      <c r="E20" s="15">
        <v>45360</v>
      </c>
      <c r="F20" s="15">
        <v>30240</v>
      </c>
      <c r="G20" s="33">
        <v>0</v>
      </c>
    </row>
    <row r="21" spans="1:7">
      <c r="A21" s="14" t="s">
        <v>98</v>
      </c>
      <c r="B21" s="14" t="s">
        <v>84</v>
      </c>
      <c r="C21" s="14" t="s">
        <v>85</v>
      </c>
      <c r="D21" s="15">
        <v>39780</v>
      </c>
      <c r="E21" s="15">
        <v>31824</v>
      </c>
      <c r="F21" s="15">
        <v>7956</v>
      </c>
      <c r="G21" s="33">
        <v>397.8</v>
      </c>
    </row>
    <row r="22" spans="1:7">
      <c r="A22" s="14" t="s">
        <v>96</v>
      </c>
      <c r="B22" s="14" t="s">
        <v>76</v>
      </c>
      <c r="C22" s="14" t="s">
        <v>77</v>
      </c>
      <c r="D22" s="15">
        <v>60000</v>
      </c>
      <c r="E22" s="15">
        <v>58200</v>
      </c>
      <c r="F22" s="15">
        <v>1800</v>
      </c>
      <c r="G22" s="33">
        <v>2220</v>
      </c>
    </row>
    <row r="23" spans="1:7">
      <c r="A23" s="14" t="s">
        <v>99</v>
      </c>
      <c r="B23" s="14" t="s">
        <v>84</v>
      </c>
      <c r="C23" s="14" t="s">
        <v>85</v>
      </c>
      <c r="D23" s="15">
        <v>19000</v>
      </c>
      <c r="E23" s="15">
        <v>13490</v>
      </c>
      <c r="F23" s="15">
        <v>5510</v>
      </c>
      <c r="G23" s="33">
        <v>-171</v>
      </c>
    </row>
  </sheetData>
  <phoneticPr fontId="1" type="noConversion"/>
  <conditionalFormatting sqref="D4:D23">
    <cfRule type="iconSet" priority="1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7"/>
  <sheetViews>
    <sheetView workbookViewId="0"/>
  </sheetViews>
  <sheetFormatPr defaultRowHeight="16.5"/>
  <cols>
    <col min="1" max="1" width="13.625" customWidth="1"/>
  </cols>
  <sheetData>
    <row r="1" spans="1:4" ht="20.25">
      <c r="A1" s="26" t="s">
        <v>117</v>
      </c>
    </row>
    <row r="3" spans="1:4">
      <c r="A3" s="27" t="s">
        <v>118</v>
      </c>
      <c r="B3" s="27" t="s">
        <v>119</v>
      </c>
      <c r="C3" s="27" t="s">
        <v>120</v>
      </c>
      <c r="D3" s="27" t="s">
        <v>121</v>
      </c>
    </row>
    <row r="4" spans="1:4">
      <c r="A4" s="28">
        <v>45448</v>
      </c>
      <c r="B4" t="s">
        <v>122</v>
      </c>
      <c r="C4">
        <v>10</v>
      </c>
      <c r="D4" s="29">
        <v>15000</v>
      </c>
    </row>
    <row r="5" spans="1:4">
      <c r="A5" s="28">
        <v>45448</v>
      </c>
      <c r="B5" t="s">
        <v>123</v>
      </c>
      <c r="C5">
        <v>5</v>
      </c>
      <c r="D5" s="29">
        <v>10000</v>
      </c>
    </row>
    <row r="6" spans="1:4">
      <c r="A6" s="28">
        <v>45448</v>
      </c>
      <c r="B6" t="s">
        <v>124</v>
      </c>
      <c r="C6">
        <v>3</v>
      </c>
      <c r="D6" s="29">
        <v>3000</v>
      </c>
    </row>
    <row r="7" spans="1:4">
      <c r="A7" s="2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도서대여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57150</xdr:colOff>
                <xdr:row>2</xdr:row>
                <xdr:rowOff>114300</xdr:rowOff>
              </to>
            </anchor>
          </controlPr>
        </control>
      </mc:Choice>
      <mc:Fallback>
        <control shapeId="2049" r:id="rId3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okmii</cp:lastModifiedBy>
  <cp:lastPrinted>2023-07-13T09:39:10Z</cp:lastPrinted>
  <dcterms:created xsi:type="dcterms:W3CDTF">2023-05-12T01:27:33Z</dcterms:created>
  <dcterms:modified xsi:type="dcterms:W3CDTF">2024-12-12T14:18:26Z</dcterms:modified>
</cp:coreProperties>
</file>