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eo\Desktop\배서언\공부자료\컴퓨터활용능력\02. 컴퓨터활용능력 1급 실기\01. 엑셀\07. 실전모의고사\00. 문제\"/>
    </mc:Choice>
  </mc:AlternateContent>
  <xr:revisionPtr revIDLastSave="0" documentId="13_ncr:1_{E6FADAD5-B607-4BCC-A5C4-011CE53778C5}" xr6:coauthVersionLast="47" xr6:coauthVersionMax="47" xr10:uidLastSave="{00000000-0000-0000-0000-000000000000}"/>
  <bookViews>
    <workbookView xWindow="12060" yWindow="1140" windowWidth="14715" windowHeight="14250" firstSheet="6" activeTab="6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10" r:id="rId4"/>
    <sheet name="분석작업-1" sheetId="8" r:id="rId5"/>
    <sheet name="분석작업-2" sheetId="4" r:id="rId6"/>
    <sheet name="기타작업-1" sheetId="11" r:id="rId7"/>
    <sheet name="기타작업-2" sheetId="6" r:id="rId8"/>
    <sheet name="기타작업-3" sheetId="7" r:id="rId9"/>
  </sheets>
  <functionGroups builtInGroupCount="19"/>
  <externalReferences>
    <externalReference r:id="rId10"/>
  </externalReferences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1" l="1"/>
  <c r="E7" i="11"/>
  <c r="E6" i="11"/>
  <c r="E5" i="11"/>
  <c r="E4" i="11"/>
  <c r="D4" i="3" a="1"/>
  <c r="D4" i="3" s="1"/>
  <c r="D5" i="3" a="1"/>
  <c r="D5" i="3" s="1"/>
  <c r="D6" i="3" a="1"/>
  <c r="D6" i="3" s="1"/>
  <c r="D3" i="3" a="1"/>
  <c r="D3" i="3" s="1"/>
  <c r="H16" i="3" a="1"/>
  <c r="H16" i="3" s="1"/>
  <c r="H17" i="3" a="1"/>
  <c r="H17" i="3" s="1"/>
  <c r="H18" i="3" a="1"/>
  <c r="H18" i="3" s="1"/>
  <c r="H19" i="3" a="1"/>
  <c r="H19" i="3"/>
  <c r="H20" i="3" a="1"/>
  <c r="H20" i="3" s="1"/>
  <c r="J4" i="3" a="1"/>
  <c r="J4" i="3"/>
  <c r="J5" i="3" a="1"/>
  <c r="J5" i="3"/>
  <c r="J6" i="3" a="1"/>
  <c r="J6" i="3" s="1"/>
  <c r="J7" i="3" a="1"/>
  <c r="J7" i="3" s="1"/>
  <c r="J8" i="3" a="1"/>
  <c r="J8" i="3"/>
  <c r="J9" i="3" a="1"/>
  <c r="J9" i="3" s="1"/>
  <c r="J10" i="3" a="1"/>
  <c r="J10" i="3" s="1"/>
  <c r="J11" i="3" a="1"/>
  <c r="J11" i="3" s="1"/>
  <c r="J3" i="3" a="1"/>
  <c r="J3" i="3" s="1"/>
  <c r="C3" i="3" a="1"/>
  <c r="C3" i="3" s="1"/>
  <c r="C4" i="3" a="1"/>
  <c r="C4" i="3" s="1"/>
  <c r="C5" i="3" a="1"/>
  <c r="C5" i="3" s="1"/>
  <c r="C6" i="3" a="1"/>
  <c r="C6" i="3" s="1"/>
  <c r="B4" i="3" a="1"/>
  <c r="B4" i="3" s="1"/>
  <c r="B5" i="3" a="1"/>
  <c r="B5" i="3" s="1"/>
  <c r="B6" i="3" a="1"/>
  <c r="B6" i="3" s="1"/>
  <c r="B3" i="3" a="1"/>
  <c r="B3" i="3" s="1"/>
  <c r="K8" i="3" a="1"/>
  <c r="K5" i="3" a="1"/>
  <c r="K4" i="3" a="1"/>
  <c r="K10" i="3" a="1"/>
  <c r="K7" i="3" a="1"/>
  <c r="K3" i="3" a="1"/>
  <c r="K9" i="3" a="1"/>
  <c r="K6" i="3" a="1"/>
  <c r="K11" i="3" a="1"/>
  <c r="K11" i="3" l="1"/>
  <c r="K6" i="3"/>
  <c r="K5" i="3"/>
  <c r="K9" i="3"/>
  <c r="K7" i="3"/>
  <c r="K10" i="3"/>
  <c r="K8" i="3"/>
  <c r="K4" i="3"/>
  <c r="K3" i="3"/>
  <c r="G3" i="4"/>
  <c r="D4" i="4"/>
  <c r="D6" i="4"/>
  <c r="A17" i="1"/>
  <c r="D3" i="4"/>
  <c r="D5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DD4A6F-C183-453A-B064-E64B99B3A1D4}" sourceFile="C:\Users\seoeo\Desktop\배서언\공부자료\컴퓨터활용능력\02. 컴퓨터활용능력 1급 실기\01. 엑셀\07. 실전모의고사\00. 데이터\사이트운영비.accdb" keepAlive="1" name="사이트운영비" type="5" refreshedVersion="8" background="1">
    <dbPr connection="Provider=Microsoft.ACE.OLEDB.12.0;User ID=Admin;Data Source=C:\Users\seoeo\Desktop\배서언\공부자료\컴퓨터활용능력\02. 컴퓨터활용능력 1급 실기\01. 엑셀\07. 실전모의고사\00. 데이터\사이트운영비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이트비교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<sst xmlns="http://schemas.openxmlformats.org/spreadsheetml/2006/main" count="313" uniqueCount="198">
  <si>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</si>
  <si>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</si>
  <si>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</si>
  <si>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</si>
  <si>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</si>
  <si>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</si>
  <si>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</si>
  <si>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</si>
  <si>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</si>
  <si>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</si>
  <si>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</si>
  <si>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</si>
  <si>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</si>
  <si>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</si>
  <si>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</si>
  <si>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</si>
  <si>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</si>
  <si>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</si>
  <si>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</si>
  <si>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</si>
  <si>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</si>
  <si>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</si>
  <si>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</si>
  <si>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</si>
  <si>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</si>
  <si>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</si>
  <si>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</si>
  <si>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</si>
  <si>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</si>
  <si>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</si>
  <si>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</si>
  <si>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</si>
  <si>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</si>
  <si>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</si>
  <si>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</si>
  <si>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</si>
  <si>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</si>
  <si>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</si>
  <si>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</si>
  <si>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</si>
  <si>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</si>
  <si>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</si>
  <si>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</si>
  <si>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</si>
  <si>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</si>
  <si>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</si>
  <si>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</si>
  <si>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</si>
  <si>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</si>
  <si>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</si>
  <si>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</si>
  <si>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</si>
  <si>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</si>
  <si>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</si>
  <si>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</si>
  <si>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</si>
  <si>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</si>
  <si>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</si>
  <si>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</si>
  <si>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</si>
  <si>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</si>
  <si>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</si>
  <si>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</si>
  <si>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</si>
  <si>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</si>
  <si>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</si>
  <si>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</si>
  <si>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</si>
  <si>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</si>
  <si>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</si>
  <si>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</si>
  <si>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</si>
  <si>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</si>
  <si>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</si>
  <si>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</si>
  <si>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</si>
  <si>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</si>
  <si>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</si>
  <si>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</si>
  <si>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</si>
  <si>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</si>
  <si>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</si>
  <si>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</si>
  <si>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</si>
  <si>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</si>
  <si>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</si>
  <si>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</si>
  <si>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</si>
  <si>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</si>
  <si>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</si>
  <si>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</si>
  <si>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</si>
  <si>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</si>
  <si>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</si>
  <si>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</si>
  <si>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</si>
  <si>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</si>
  <si>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</si>
  <si>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</si>
  <si>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</si>
  <si>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</si>
  <si>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</si>
  <si>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</si>
  <si>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</si>
  <si>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</si>
  <si>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</si>
  <si>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</si>
  <si>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</si>
  <si>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</si>
  <si>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</si>
  <si>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</si>
  <si>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</si>
  <si>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</si>
  <si>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</si>
  <si>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</si>
  <si>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</si>
  <si>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</si>
  <si>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</si>
  <si>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</si>
  <si>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</si>
  <si>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</si>
  <si>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</si>
  <si>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</si>
  <si>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</si>
  <si>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</si>
  <si>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</si>
  <si>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</si>
  <si>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</si>
  <si>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</si>
  <si>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</si>
  <si>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</si>
  <si>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</si>
  <si>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</si>
  <si>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</si>
  <si>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</si>
  <si>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</si>
  <si>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</si>
  <si>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</si>
  <si>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</si>
  <si>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</si>
  <si>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</si>
  <si>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</si>
  <si>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</si>
  <si>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</si>
  <si>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</si>
  <si>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</si>
  <si>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</si>
  <si>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</si>
  <si>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</si>
  <si>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</si>
  <si>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</si>
  <si>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</si>
  <si>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</si>
  <si>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</si>
  <si>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</si>
  <si>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</si>
  <si>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</si>
  <si>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</si>
  <si>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</si>
  <si>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</si>
  <si>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</si>
  <si>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</si>
  <si>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</si>
  <si>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</si>
  <si>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</si>
  <si>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</si>
  <si>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</si>
  <si>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</si>
  <si>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</si>
  <si>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</si>
  <si>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</si>
  <si>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</si>
  <si>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</si>
  <si>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</si>
  <si>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</si>
  <si>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</si>
  <si>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합계 : DB운영비</t>
  </si>
  <si>
    <t>종합쇼핑몰</t>
  </si>
  <si>
    <t>음악쇼핑몰</t>
  </si>
  <si>
    <t>가전쇼핑몰</t>
  </si>
  <si>
    <t>예술쇼핑몰</t>
  </si>
  <si>
    <t>여행정보몰</t>
  </si>
  <si>
    <t>쇼핑몰</t>
  </si>
  <si>
    <t>개설일</t>
  </si>
  <si>
    <t>일(개설일)</t>
  </si>
  <si>
    <t>2023-04-30 - 2023-05-29</t>
  </si>
  <si>
    <t>2023-05-30 - 2023-06-28</t>
  </si>
  <si>
    <t>2023-06-29 - 2023-07-08</t>
  </si>
  <si>
    <t>**</t>
  </si>
  <si>
    <t>도메인</t>
  </si>
  <si>
    <t>회원수</t>
  </si>
  <si>
    <t>용량</t>
  </si>
  <si>
    <t>DB운영비</t>
  </si>
  <si>
    <t>광고비</t>
  </si>
  <si>
    <t>배너비</t>
  </si>
  <si>
    <t>총액</t>
  </si>
  <si>
    <t>www.Sam.co.kr</t>
  </si>
  <si>
    <t>불우이웃성금 송금현황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</si>
</sst>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0" formatCode="[Red]0.00&quot;(↑)&quot;;[Blue]0.00&quot;(↓)&quot;;0.00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177" fontId="0" fillId="0" borderId="0" xfId="0" applyNumberFormat="1" applyAlignment="1" applyProtection="1">
      <alignment horizontal="center" vertical="center"/>
      <protection locked="0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804-4D03-A148-2E04C93767A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04-4D03-A148-2E04C9376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04-4D03-A148-2E04C9376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2780975"/>
        <c:axId val="1432784335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1432784335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32780975"/>
        <c:crosses val="max"/>
        <c:crossBetween val="between"/>
      </c:valAx>
      <c:catAx>
        <c:axId val="14327809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3278433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40229B0-E135-46ED-BB06-F7B61C4BFB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7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</xdr:row>
          <xdr:rowOff>0</xdr:rowOff>
        </xdr:from>
        <xdr:to>
          <xdr:col>4</xdr:col>
          <xdr:colOff>552450</xdr:colOff>
          <xdr:row>2</xdr:row>
          <xdr:rowOff>104775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eoeo\Desktop\&#48176;&#49436;&#50616;\&#44277;&#48512;&#51088;&#47308;\&#52980;&#54504;&#53552;&#54876;&#50857;&#45733;&#47141;\02.%20&#52980;&#54504;&#53552;&#54876;&#50857;&#45733;&#47141;%201&#44553;%20&#49892;&#44592;\01.%20&#50641;&#49472;\07.%20&#49892;&#51204;&#47784;&#51032;&#44256;&#49324;\00.%20&#47928;&#51228;\1&#44553;G&#54805;.xlsm" TargetMode="External"/><Relationship Id="rId1" Type="http://schemas.openxmlformats.org/officeDocument/2006/relationships/externalLinkPath" Target="1&#44553;G&#548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기본작업-1"/>
      <sheetName val="기본작업-2"/>
      <sheetName val="계산작업"/>
      <sheetName val="분석작업-1"/>
      <sheetName val="분석작업-2"/>
      <sheetName val="기타작업-1"/>
      <sheetName val="기타작업-2"/>
      <sheetName val="기타작업-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E3" t="str">
            <v>판매금액</v>
          </cell>
        </row>
        <row r="4">
          <cell r="A4" t="str">
            <v>1월</v>
          </cell>
          <cell r="E4">
            <v>8400</v>
          </cell>
        </row>
        <row r="5">
          <cell r="A5" t="str">
            <v>2월</v>
          </cell>
          <cell r="E5">
            <v>18000</v>
          </cell>
        </row>
        <row r="6">
          <cell r="A6" t="str">
            <v>3월</v>
          </cell>
          <cell r="E6">
            <v>3200</v>
          </cell>
        </row>
        <row r="7">
          <cell r="A7" t="str">
            <v>4월</v>
          </cell>
          <cell r="E7">
            <v>6300</v>
          </cell>
        </row>
        <row r="8">
          <cell r="A8" t="str">
            <v>5월</v>
          </cell>
          <cell r="E8">
            <v>1200</v>
          </cell>
        </row>
      </sheetData>
      <sheetData sheetId="6" refreshError="1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" refreshedDate="45692.816077662035" backgroundQuery="1" createdVersion="8" refreshedVersion="8" minRefreshableVersion="3" recordCount="45" xr:uid="{28F8E5CA-4F96-4104-9AB1-452C0A21D281}">
  <cacheSource type="external" connectionId="1"/>
  <cacheFields count="10">
    <cacheField name="개설일" numFmtId="0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9"/>
    </cacheField>
    <cacheField name="도메인" numFmtId="0">
      <sharedItems/>
    </cacheField>
    <cacheField name="쇼핑몰" numFmtId="0">
      <sharedItems count="5">
        <s v="종합쇼핑몰"/>
        <s v="음악쇼핑몰"/>
        <s v="가전쇼핑몰"/>
        <s v="예술쇼핑몰"/>
        <s v="여행정보몰"/>
      </sharedItems>
    </cacheField>
    <cacheField name="회원수" numFmtId="0">
      <sharedItems containsSemiMixedTypes="0" containsString="0" containsNumber="1" containsInteger="1" minValue="90" maxValue="360" count="15">
        <n v="250"/>
        <n v="360"/>
        <n v="140"/>
        <n v="110"/>
        <n v="210"/>
        <n v="230"/>
        <n v="120"/>
        <n v="200"/>
        <n v="190"/>
        <n v="170"/>
        <n v="220"/>
        <n v="180"/>
        <n v="160"/>
        <n v="90"/>
        <n v="240"/>
      </sharedItems>
    </cacheField>
    <cacheField name="용량" numFmtId="0">
      <sharedItems containsSemiMixedTypes="0" containsString="0" containsNumber="1" containsInteger="1" minValue="1544" maxValue="2430"/>
    </cacheField>
    <cacheField name="DB운영비" numFmtId="0">
      <sharedItems containsSemiMixedTypes="0" containsString="0" containsNumber="1" containsInteger="1" minValue="200970" maxValue="737280"/>
    </cacheField>
    <cacheField name="광고비" numFmtId="0">
      <sharedItems containsSemiMixedTypes="0" containsString="0" containsNumber="1" containsInteger="1" minValue="241164" maxValue="884736"/>
    </cacheField>
    <cacheField name="배너비" numFmtId="0">
      <sharedItems containsSemiMixedTypes="0" containsString="0" containsNumber="1" minValue="61898.76" maxValue="227082.23999999999"/>
    </cacheField>
    <cacheField name="총액" numFmtId="0">
      <sharedItems containsSemiMixedTypes="0" containsString="0" containsNumber="1" minValue="504032.76" maxValue="1849098.24"/>
    </cacheField>
    <cacheField name="일(개설일)" numFmtId="0" databaseField="0">
      <fieldGroup base="0">
        <rangePr groupBy="days" startDate="2023-04-30T00:00:00" endDate="2023-07-08T00:00:00" groupInterval="30"/>
        <groupItems count="5">
          <s v="&lt;2023-04-30"/>
          <s v="2023-04-30 - 2023-05-29"/>
          <s v="2023-05-30 - 2023-06-28"/>
          <s v="2023-06-29 - 2023-07-08"/>
          <s v="&gt;2023-07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s v="www.Sam.co.kr"/>
    <x v="0"/>
    <x v="0"/>
    <n v="1544"/>
    <n v="386000"/>
    <n v="463200"/>
    <n v="144364"/>
    <n v="993564"/>
  </r>
  <r>
    <x v="1"/>
    <s v="www.So.co.kr"/>
    <x v="1"/>
    <x v="1"/>
    <n v="2048"/>
    <n v="737280"/>
    <n v="884736"/>
    <n v="227082.23999999999"/>
    <n v="1849098.24"/>
  </r>
  <r>
    <x v="2"/>
    <s v="www.Jo.ne.kr"/>
    <x v="0"/>
    <x v="2"/>
    <n v="2373"/>
    <n v="332220"/>
    <n v="398664"/>
    <n v="102323.76"/>
    <n v="833207.76"/>
  </r>
  <r>
    <x v="3"/>
    <s v="www.Namgung.or.kr"/>
    <x v="1"/>
    <x v="3"/>
    <n v="2127"/>
    <n v="233970"/>
    <n v="280764"/>
    <n v="72062.759999999995"/>
    <n v="586796.76"/>
  </r>
  <r>
    <x v="4"/>
    <s v="www.Son.com"/>
    <x v="0"/>
    <x v="3"/>
    <n v="1841"/>
    <n v="202510"/>
    <n v="243012"/>
    <n v="62373.08"/>
    <n v="507895.08"/>
  </r>
  <r>
    <x v="5"/>
    <s v="www.Byun.co.kr"/>
    <x v="0"/>
    <x v="4"/>
    <n v="2139"/>
    <n v="449190"/>
    <n v="539028"/>
    <n v="138350.51999999999"/>
    <n v="1126568.52"/>
  </r>
  <r>
    <x v="6"/>
    <s v="www.Maeng.com"/>
    <x v="1"/>
    <x v="5"/>
    <n v="2147"/>
    <n v="493810"/>
    <n v="592572"/>
    <n v="152093.48000000001"/>
    <n v="1238475.48"/>
  </r>
  <r>
    <x v="7"/>
    <s v="www.So.ne.kr"/>
    <x v="0"/>
    <x v="6"/>
    <n v="2307"/>
    <n v="276840"/>
    <n v="332208"/>
    <n v="85266.72"/>
    <n v="694314.72"/>
  </r>
  <r>
    <x v="8"/>
    <s v="www.Myung.com"/>
    <x v="0"/>
    <x v="6"/>
    <n v="2388"/>
    <n v="286560"/>
    <n v="343872"/>
    <n v="88260.479999999996"/>
    <n v="718692.48"/>
  </r>
  <r>
    <x v="9"/>
    <s v="www.Bok.or.kr"/>
    <x v="1"/>
    <x v="7"/>
    <n v="1769"/>
    <n v="353800"/>
    <n v="424560"/>
    <n v="108970.4"/>
    <n v="887330.4"/>
  </r>
  <r>
    <x v="10"/>
    <s v="www.Jun.co.kr"/>
    <x v="0"/>
    <x v="6"/>
    <n v="1916"/>
    <n v="229920"/>
    <n v="275904"/>
    <n v="70815.360000000001"/>
    <n v="576639.36"/>
  </r>
  <r>
    <x v="11"/>
    <s v="www.Mok.com"/>
    <x v="2"/>
    <x v="5"/>
    <n v="2430"/>
    <n v="558900"/>
    <n v="670680"/>
    <n v="172141.2"/>
    <n v="1401721.2"/>
  </r>
  <r>
    <x v="12"/>
    <s v="www.Kil.com"/>
    <x v="1"/>
    <x v="8"/>
    <n v="1955"/>
    <n v="371450"/>
    <n v="445740"/>
    <n v="114406.6"/>
    <n v="931596.6"/>
  </r>
  <r>
    <x v="13"/>
    <s v="www.Nae.or.kr"/>
    <x v="2"/>
    <x v="9"/>
    <n v="2187"/>
    <n v="371790"/>
    <n v="446148"/>
    <n v="114511.32"/>
    <n v="932449.32"/>
  </r>
  <r>
    <x v="14"/>
    <s v="www.Maeng.ne.kr"/>
    <x v="0"/>
    <x v="9"/>
    <n v="2316"/>
    <n v="393720"/>
    <n v="472464"/>
    <n v="121265.76"/>
    <n v="987449.76"/>
  </r>
  <r>
    <x v="15"/>
    <s v="www.Won.co.kr"/>
    <x v="3"/>
    <x v="9"/>
    <n v="2314"/>
    <n v="393380"/>
    <n v="472056"/>
    <n v="121161.04"/>
    <n v="986597.04"/>
  </r>
  <r>
    <x v="16"/>
    <s v="www.Bin.ne.kr"/>
    <x v="3"/>
    <x v="9"/>
    <n v="2321"/>
    <n v="394570"/>
    <n v="473484"/>
    <n v="121527.56"/>
    <n v="989581.56"/>
  </r>
  <r>
    <x v="17"/>
    <s v="www.Jun.ne.kr"/>
    <x v="1"/>
    <x v="2"/>
    <n v="1896"/>
    <n v="265440"/>
    <n v="318528"/>
    <n v="81755.520000000004"/>
    <n v="665723.52"/>
  </r>
  <r>
    <x v="18"/>
    <s v="www.Mok.ne.kr"/>
    <x v="4"/>
    <x v="10"/>
    <n v="2078"/>
    <n v="457160"/>
    <n v="548592"/>
    <n v="140805.28"/>
    <n v="1146557.28"/>
  </r>
  <r>
    <x v="19"/>
    <s v="www.So.ne.kr"/>
    <x v="2"/>
    <x v="5"/>
    <n v="2183"/>
    <n v="502090"/>
    <n v="602508"/>
    <n v="154643.72"/>
    <n v="1259241.72"/>
  </r>
  <r>
    <x v="20"/>
    <s v="www.Jun.com"/>
    <x v="0"/>
    <x v="11"/>
    <n v="2302"/>
    <n v="414360"/>
    <n v="497232"/>
    <n v="127622.88"/>
    <n v="1039214.88"/>
  </r>
  <r>
    <x v="21"/>
    <s v="www.Su.com"/>
    <x v="0"/>
    <x v="7"/>
    <n v="2020"/>
    <n v="404000"/>
    <n v="484800"/>
    <n v="124432"/>
    <n v="1013232"/>
  </r>
  <r>
    <x v="22"/>
    <s v="www.So.co.kr"/>
    <x v="2"/>
    <x v="12"/>
    <n v="2175"/>
    <n v="348000"/>
    <n v="417600"/>
    <n v="107184"/>
    <n v="872784"/>
  </r>
  <r>
    <x v="23"/>
    <s v="www.Hang.com"/>
    <x v="3"/>
    <x v="2"/>
    <n v="2310"/>
    <n v="323400"/>
    <n v="388080"/>
    <n v="99607.2"/>
    <n v="811087.2"/>
  </r>
  <r>
    <x v="24"/>
    <s v="www.Yong.com"/>
    <x v="3"/>
    <x v="12"/>
    <n v="1706"/>
    <n v="272960"/>
    <n v="327552"/>
    <n v="84071.679999999993"/>
    <n v="684583.68"/>
  </r>
  <r>
    <x v="25"/>
    <s v="www.Son.com"/>
    <x v="0"/>
    <x v="10"/>
    <n v="2415"/>
    <n v="531300"/>
    <n v="637560"/>
    <n v="163640.4"/>
    <n v="1332500.3999999999"/>
  </r>
  <r>
    <x v="26"/>
    <s v="www.Su.com"/>
    <x v="3"/>
    <x v="6"/>
    <n v="2215"/>
    <n v="265800"/>
    <n v="318960"/>
    <n v="81866.399999999994"/>
    <n v="666626.4"/>
  </r>
  <r>
    <x v="27"/>
    <s v="www.Won.ne.kr"/>
    <x v="1"/>
    <x v="8"/>
    <n v="1781"/>
    <n v="338390"/>
    <n v="406068"/>
    <n v="104224.12"/>
    <n v="848682.12"/>
  </r>
  <r>
    <x v="28"/>
    <s v="www.Bong.ne.kr"/>
    <x v="4"/>
    <x v="10"/>
    <n v="1896"/>
    <n v="417120"/>
    <n v="500544"/>
    <n v="128472.96000000001"/>
    <n v="1046136.96"/>
  </r>
  <r>
    <x v="29"/>
    <s v="www.Kwun.or.kr"/>
    <x v="2"/>
    <x v="8"/>
    <n v="1622"/>
    <n v="308180"/>
    <n v="369816"/>
    <n v="94919.44"/>
    <n v="772915.44"/>
  </r>
  <r>
    <x v="30"/>
    <s v="www.Chae.ne.kr"/>
    <x v="4"/>
    <x v="7"/>
    <n v="1938"/>
    <n v="387600"/>
    <n v="465120"/>
    <n v="119380.8"/>
    <n v="972100.8"/>
  </r>
  <r>
    <x v="31"/>
    <s v="www.Do.or.kr"/>
    <x v="2"/>
    <x v="6"/>
    <n v="2215"/>
    <n v="265800"/>
    <n v="318960"/>
    <n v="81866.399999999994"/>
    <n v="666626.4"/>
  </r>
  <r>
    <x v="32"/>
    <s v="www.Ku.ne.kr"/>
    <x v="1"/>
    <x v="7"/>
    <n v="1652"/>
    <n v="330400"/>
    <n v="396480"/>
    <n v="101763.2"/>
    <n v="828643.2"/>
  </r>
  <r>
    <x v="33"/>
    <s v="www.Jin.or.kr"/>
    <x v="3"/>
    <x v="3"/>
    <n v="1827"/>
    <n v="200970"/>
    <n v="241164"/>
    <n v="61898.76"/>
    <n v="504032.76"/>
  </r>
  <r>
    <x v="34"/>
    <s v="www.Hang.com"/>
    <x v="0"/>
    <x v="11"/>
    <n v="1838"/>
    <n v="330840"/>
    <n v="397008"/>
    <n v="101898.72"/>
    <n v="829746.72"/>
  </r>
  <r>
    <x v="35"/>
    <s v="www.Han.or.kr"/>
    <x v="1"/>
    <x v="13"/>
    <n v="2321"/>
    <n v="208890"/>
    <n v="250668"/>
    <n v="64338.12"/>
    <n v="523896.12"/>
  </r>
  <r>
    <x v="36"/>
    <s v="www.Man.co.kr"/>
    <x v="4"/>
    <x v="14"/>
    <n v="2229"/>
    <n v="534960"/>
    <n v="641952"/>
    <n v="164767.67999999999"/>
    <n v="1341679.68"/>
  </r>
  <r>
    <x v="37"/>
    <s v="www.Woon.ne.kr"/>
    <x v="1"/>
    <x v="9"/>
    <n v="2357"/>
    <n v="400690"/>
    <n v="480828"/>
    <n v="123412.52"/>
    <n v="1004930.52"/>
  </r>
  <r>
    <x v="38"/>
    <s v="www.Jo.co.kr"/>
    <x v="1"/>
    <x v="13"/>
    <n v="2305"/>
    <n v="207450"/>
    <n v="248940"/>
    <n v="63894.6"/>
    <n v="520284.6"/>
  </r>
  <r>
    <x v="39"/>
    <s v="www.Du.or.kr"/>
    <x v="3"/>
    <x v="11"/>
    <n v="1793"/>
    <n v="322740"/>
    <n v="387288"/>
    <n v="99403.92"/>
    <n v="809431.92"/>
  </r>
  <r>
    <x v="40"/>
    <s v="www.Ryu.com"/>
    <x v="3"/>
    <x v="7"/>
    <n v="2052"/>
    <n v="410400"/>
    <n v="492480"/>
    <n v="126403.2"/>
    <n v="1029283.2"/>
  </r>
  <r>
    <x v="41"/>
    <s v="www.Dan.ne.kr"/>
    <x v="1"/>
    <x v="12"/>
    <n v="1961"/>
    <n v="313760"/>
    <n v="376512"/>
    <n v="96638.080000000002"/>
    <n v="786910.08"/>
  </r>
  <r>
    <x v="42"/>
    <s v="www.Song.co.kr"/>
    <x v="1"/>
    <x v="2"/>
    <n v="1867"/>
    <n v="261380"/>
    <n v="313656"/>
    <n v="80505.039999999994"/>
    <n v="655541.04"/>
  </r>
  <r>
    <x v="43"/>
    <s v="www.Maen.or.kr"/>
    <x v="3"/>
    <x v="12"/>
    <n v="2024"/>
    <n v="323840"/>
    <n v="388608"/>
    <n v="99742.720000000001"/>
    <n v="812190.71999999997"/>
  </r>
  <r>
    <x v="44"/>
    <s v="www.Moon.or.kr"/>
    <x v="0"/>
    <x v="10"/>
    <n v="1994"/>
    <n v="438680"/>
    <n v="526416"/>
    <n v="135113.44"/>
    <n v="1100209.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737C78-4836-4BDA-97C2-AE228288757C}" name="피벗 테이블2" cacheId="5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8" firstHeaderRow="1" firstDataRow="2" firstDataCol="1"/>
  <pivotFields count="10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compact="0" showAll="0"/>
    <pivotField axis="axisCol" compact="0" showAll="0">
      <items count="6">
        <item x="2"/>
        <item x="4"/>
        <item x="3"/>
        <item x="1"/>
        <item x="0"/>
        <item t="default"/>
      </items>
    </pivotField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6">
        <item x="0"/>
        <item x="1"/>
        <item x="2"/>
        <item x="3"/>
        <item x="4"/>
        <item t="default"/>
      </items>
    </pivotField>
  </pivotFields>
  <rowFields count="1">
    <field x="9"/>
  </rowFields>
  <rowItems count="4">
    <i>
      <x v="1"/>
    </i>
    <i>
      <x v="2"/>
    </i>
    <i>
      <x v="3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5" baseField="9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81F78B-0F30-4804-9325-440CDF53D143}" name="표2" displayName="표2" ref="A1:I2" totalsRowShown="0">
  <autoFilter ref="A1:I2" xr:uid="{BB81F78B-0F30-4804-9325-440CDF53D143}"/>
  <tableColumns count="9">
    <tableColumn id="1" xr3:uid="{65986EF7-B40D-42A4-8022-2DAFA562FF41}" name="개설일" dataDxfId="0"/>
    <tableColumn id="2" xr3:uid="{B1B64C73-19C1-4312-A146-188D1444C735}" name="도메인"/>
    <tableColumn id="3" xr3:uid="{58B9D4FA-AC40-40E5-A252-2138189EAFF4}" name="쇼핑몰"/>
    <tableColumn id="4" xr3:uid="{CBFD8D00-60A1-4DC2-8954-58105A157691}" name="회원수"/>
    <tableColumn id="5" xr3:uid="{9C1052C0-0AFB-450D-B8E5-208EF1C2196A}" name="용량"/>
    <tableColumn id="6" xr3:uid="{700FF264-3600-45EC-B769-91073B2F4336}" name="DB운영비"/>
    <tableColumn id="7" xr3:uid="{9C8804C1-B86A-4E36-88CF-3D85C86D61E8}" name="광고비"/>
    <tableColumn id="8" xr3:uid="{2064FE03-8A2C-4B8D-AF9A-C82B207C55ED}" name="배너비"/>
    <tableColumn id="9" xr3:uid="{CD954703-A7D1-4F83-8506-F79BCE842C2D}" name="총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topLeftCell="A2" workbookViewId="0">
      <selection activeCell="E31" sqref="E31"/>
    </sheetView>
  </sheetViews>
  <sheetFormatPr defaultRowHeight="16.5"/>
  <cols>
    <col min="1" max="1" width="11.625" bestFit="1" customWidth="1"/>
    <col min="3" max="3" width="11.625" customWidth="1"/>
    <col min="4" max="4" width="6.25" customWidth="1"/>
  </cols>
  <sheetData>
    <row r="1" spans="1:6" ht="20.25">
      <c r="A1" s="44" t="s">
        <v>0</v>
      </c>
      <c r="B1" s="44"/>
      <c r="C1" s="44"/>
      <c r="D1" s="44"/>
      <c r="E1" s="44"/>
      <c r="F1" s="44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174</v>
      </c>
    </row>
    <row r="17" spans="1:6">
      <c r="A17" t="b">
        <f>AND(LEFT(B4,2)*1&lt;=17,D4&gt;=AVERAGE($D$4:$D$14))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OR($E4=MAX(E4:$E$14),$F4=MAX($F$4:$F$14))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zoomScaleNormal="100" workbookViewId="0">
      <selection activeCell="H19" sqref="H19"/>
    </sheetView>
  </sheetViews>
  <sheetFormatPr defaultRowHeight="16.5"/>
  <sheetData>
    <row r="1" spans="1:9" ht="20.25">
      <c r="A1" s="44" t="s">
        <v>14</v>
      </c>
      <c r="B1" s="44"/>
      <c r="C1" s="44"/>
      <c r="D1" s="44"/>
      <c r="E1" s="44"/>
      <c r="F1" s="44"/>
      <c r="G1" s="44"/>
      <c r="H1" s="44"/>
      <c r="I1" s="44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36" t="s">
        <v>24</v>
      </c>
      <c r="B4" s="36" t="s">
        <v>25</v>
      </c>
      <c r="C4" s="36">
        <v>80</v>
      </c>
      <c r="D4" s="36">
        <v>78</v>
      </c>
      <c r="E4" s="36">
        <v>82</v>
      </c>
      <c r="F4" s="36">
        <v>90</v>
      </c>
      <c r="G4" s="36">
        <v>81</v>
      </c>
      <c r="H4" s="36">
        <f t="shared" ref="H4:H20" si="0">SUM(C4:G4)</f>
        <v>411</v>
      </c>
      <c r="I4" s="37">
        <f t="shared" ref="I4:I20" si="1">AVERAGE(C4:G4)</f>
        <v>82.2</v>
      </c>
    </row>
    <row r="5" spans="1:9">
      <c r="A5" s="36" t="s">
        <v>26</v>
      </c>
      <c r="B5" s="36" t="s">
        <v>27</v>
      </c>
      <c r="C5" s="36">
        <v>64</v>
      </c>
      <c r="D5" s="36">
        <v>67</v>
      </c>
      <c r="E5" s="36">
        <v>67</v>
      </c>
      <c r="F5" s="36">
        <v>81</v>
      </c>
      <c r="G5" s="36">
        <v>55</v>
      </c>
      <c r="H5" s="36">
        <f t="shared" si="0"/>
        <v>334</v>
      </c>
      <c r="I5" s="37">
        <f t="shared" si="1"/>
        <v>66.8</v>
      </c>
    </row>
    <row r="6" spans="1:9">
      <c r="A6" s="36" t="s">
        <v>28</v>
      </c>
      <c r="B6" s="36" t="s">
        <v>25</v>
      </c>
      <c r="C6" s="36">
        <v>92</v>
      </c>
      <c r="D6" s="36">
        <v>90</v>
      </c>
      <c r="E6" s="36">
        <v>94</v>
      </c>
      <c r="F6" s="36">
        <v>93</v>
      </c>
      <c r="G6" s="36">
        <v>95</v>
      </c>
      <c r="H6" s="36">
        <f t="shared" si="0"/>
        <v>464</v>
      </c>
      <c r="I6" s="37">
        <f t="shared" si="1"/>
        <v>92.8</v>
      </c>
    </row>
    <row r="7" spans="1:9">
      <c r="A7" s="36" t="s">
        <v>29</v>
      </c>
      <c r="B7" s="36" t="s">
        <v>25</v>
      </c>
      <c r="C7" s="36">
        <v>86</v>
      </c>
      <c r="D7" s="36">
        <v>84</v>
      </c>
      <c r="E7" s="36">
        <v>85</v>
      </c>
      <c r="F7" s="36">
        <v>91</v>
      </c>
      <c r="G7" s="36">
        <v>87</v>
      </c>
      <c r="H7" s="36">
        <f t="shared" si="0"/>
        <v>433</v>
      </c>
      <c r="I7" s="37">
        <f t="shared" si="1"/>
        <v>86.6</v>
      </c>
    </row>
    <row r="8" spans="1:9">
      <c r="A8" s="36" t="s">
        <v>30</v>
      </c>
      <c r="B8" s="36" t="s">
        <v>27</v>
      </c>
      <c r="C8" s="36">
        <v>81</v>
      </c>
      <c r="D8" s="36">
        <v>84</v>
      </c>
      <c r="E8" s="36">
        <v>78</v>
      </c>
      <c r="F8" s="36">
        <v>81</v>
      </c>
      <c r="G8" s="36">
        <v>90</v>
      </c>
      <c r="H8" s="36">
        <f t="shared" si="0"/>
        <v>414</v>
      </c>
      <c r="I8" s="37">
        <f t="shared" si="1"/>
        <v>82.8</v>
      </c>
    </row>
    <row r="9" spans="1:9">
      <c r="A9" s="36" t="s">
        <v>31</v>
      </c>
      <c r="B9" s="36" t="s">
        <v>27</v>
      </c>
      <c r="C9" s="36">
        <v>77</v>
      </c>
      <c r="D9" s="36">
        <v>80</v>
      </c>
      <c r="E9" s="36">
        <v>81</v>
      </c>
      <c r="F9" s="36">
        <v>83</v>
      </c>
      <c r="G9" s="36">
        <v>84</v>
      </c>
      <c r="H9" s="36">
        <f t="shared" si="0"/>
        <v>405</v>
      </c>
      <c r="I9" s="37">
        <f t="shared" si="1"/>
        <v>81</v>
      </c>
    </row>
    <row r="10" spans="1:9">
      <c r="A10" s="36" t="s">
        <v>32</v>
      </c>
      <c r="B10" s="36" t="s">
        <v>25</v>
      </c>
      <c r="C10" s="36">
        <v>95</v>
      </c>
      <c r="D10" s="36">
        <v>93</v>
      </c>
      <c r="E10" s="36">
        <v>95</v>
      </c>
      <c r="F10" s="36">
        <v>96</v>
      </c>
      <c r="G10" s="36">
        <v>97</v>
      </c>
      <c r="H10" s="36">
        <f t="shared" si="0"/>
        <v>476</v>
      </c>
      <c r="I10" s="37">
        <f t="shared" si="1"/>
        <v>95.2</v>
      </c>
    </row>
    <row r="11" spans="1:9">
      <c r="A11" s="36" t="s">
        <v>33</v>
      </c>
      <c r="B11" s="36" t="s">
        <v>27</v>
      </c>
      <c r="C11" s="36">
        <v>93</v>
      </c>
      <c r="D11" s="36">
        <v>91</v>
      </c>
      <c r="E11" s="36">
        <v>92</v>
      </c>
      <c r="F11" s="36">
        <v>94</v>
      </c>
      <c r="G11" s="36">
        <v>95</v>
      </c>
      <c r="H11" s="36">
        <f t="shared" si="0"/>
        <v>465</v>
      </c>
      <c r="I11" s="37">
        <f t="shared" si="1"/>
        <v>93</v>
      </c>
    </row>
    <row r="12" spans="1:9">
      <c r="A12" s="36" t="s">
        <v>34</v>
      </c>
      <c r="B12" s="36" t="s">
        <v>25</v>
      </c>
      <c r="C12" s="36">
        <v>61</v>
      </c>
      <c r="D12" s="36">
        <v>64</v>
      </c>
      <c r="E12" s="36">
        <v>61</v>
      </c>
      <c r="F12" s="36">
        <v>64</v>
      </c>
      <c r="G12" s="36">
        <v>63</v>
      </c>
      <c r="H12" s="36">
        <f t="shared" si="0"/>
        <v>313</v>
      </c>
      <c r="I12" s="37">
        <f t="shared" si="1"/>
        <v>62.6</v>
      </c>
    </row>
    <row r="13" spans="1:9">
      <c r="A13" s="36" t="s">
        <v>35</v>
      </c>
      <c r="B13" s="36" t="s">
        <v>27</v>
      </c>
      <c r="C13" s="36">
        <v>57</v>
      </c>
      <c r="D13" s="36">
        <v>60</v>
      </c>
      <c r="E13" s="36">
        <v>80</v>
      </c>
      <c r="F13" s="36">
        <v>64</v>
      </c>
      <c r="G13" s="36">
        <v>62</v>
      </c>
      <c r="H13" s="36">
        <f t="shared" si="0"/>
        <v>323</v>
      </c>
      <c r="I13" s="37">
        <f t="shared" si="1"/>
        <v>64.599999999999994</v>
      </c>
    </row>
    <row r="14" spans="1:9">
      <c r="A14" s="36" t="s">
        <v>36</v>
      </c>
      <c r="B14" s="36" t="s">
        <v>25</v>
      </c>
      <c r="C14" s="36">
        <v>94</v>
      </c>
      <c r="D14" s="36">
        <v>92</v>
      </c>
      <c r="E14" s="36">
        <v>94</v>
      </c>
      <c r="F14" s="36">
        <v>95</v>
      </c>
      <c r="G14" s="36">
        <v>97</v>
      </c>
      <c r="H14" s="36">
        <f t="shared" si="0"/>
        <v>472</v>
      </c>
      <c r="I14" s="37">
        <f t="shared" si="1"/>
        <v>94.4</v>
      </c>
    </row>
    <row r="15" spans="1:9">
      <c r="A15" s="36" t="s">
        <v>37</v>
      </c>
      <c r="B15" s="36" t="s">
        <v>27</v>
      </c>
      <c r="C15" s="36">
        <v>83</v>
      </c>
      <c r="D15" s="36">
        <v>86</v>
      </c>
      <c r="E15" s="36">
        <v>86</v>
      </c>
      <c r="F15" s="36">
        <v>85</v>
      </c>
      <c r="G15" s="36">
        <v>81</v>
      </c>
      <c r="H15" s="36">
        <f t="shared" si="0"/>
        <v>421</v>
      </c>
      <c r="I15" s="37">
        <f t="shared" si="1"/>
        <v>84.2</v>
      </c>
    </row>
    <row r="16" spans="1:9">
      <c r="A16" s="36" t="s">
        <v>38</v>
      </c>
      <c r="B16" s="36" t="s">
        <v>27</v>
      </c>
      <c r="C16" s="36">
        <v>75</v>
      </c>
      <c r="D16" s="36">
        <v>78</v>
      </c>
      <c r="E16" s="36">
        <v>76</v>
      </c>
      <c r="F16" s="36">
        <v>81</v>
      </c>
      <c r="G16" s="36">
        <v>75</v>
      </c>
      <c r="H16" s="36">
        <f t="shared" si="0"/>
        <v>385</v>
      </c>
      <c r="I16" s="37">
        <f t="shared" si="1"/>
        <v>77</v>
      </c>
    </row>
    <row r="17" spans="1:9">
      <c r="A17" s="36" t="s">
        <v>39</v>
      </c>
      <c r="B17" s="36" t="s">
        <v>25</v>
      </c>
      <c r="C17" s="36">
        <v>88</v>
      </c>
      <c r="D17" s="36">
        <v>86</v>
      </c>
      <c r="E17" s="36">
        <v>88</v>
      </c>
      <c r="F17" s="36">
        <v>90</v>
      </c>
      <c r="G17" s="36">
        <v>77</v>
      </c>
      <c r="H17" s="36">
        <f t="shared" si="0"/>
        <v>429</v>
      </c>
      <c r="I17" s="37">
        <f t="shared" si="1"/>
        <v>85.8</v>
      </c>
    </row>
    <row r="18" spans="1:9">
      <c r="A18" s="36" t="s">
        <v>40</v>
      </c>
      <c r="B18" s="36" t="s">
        <v>27</v>
      </c>
      <c r="C18" s="36">
        <v>99</v>
      </c>
      <c r="D18" s="36">
        <v>97</v>
      </c>
      <c r="E18" s="36">
        <v>98</v>
      </c>
      <c r="F18" s="36">
        <v>97</v>
      </c>
      <c r="G18" s="36">
        <v>99</v>
      </c>
      <c r="H18" s="36">
        <f t="shared" si="0"/>
        <v>490</v>
      </c>
      <c r="I18" s="37">
        <f t="shared" si="1"/>
        <v>98</v>
      </c>
    </row>
    <row r="19" spans="1:9">
      <c r="A19" s="36" t="s">
        <v>41</v>
      </c>
      <c r="B19" s="36" t="s">
        <v>25</v>
      </c>
      <c r="C19" s="36">
        <v>72</v>
      </c>
      <c r="D19" s="36">
        <v>75</v>
      </c>
      <c r="E19" s="36">
        <v>72</v>
      </c>
      <c r="F19" s="36">
        <v>81</v>
      </c>
      <c r="G19" s="36">
        <v>74</v>
      </c>
      <c r="H19" s="36">
        <f t="shared" si="0"/>
        <v>374</v>
      </c>
      <c r="I19" s="37">
        <f t="shared" si="1"/>
        <v>74.8</v>
      </c>
    </row>
    <row r="20" spans="1:9">
      <c r="A20" s="36" t="s">
        <v>42</v>
      </c>
      <c r="B20" s="36" t="s">
        <v>27</v>
      </c>
      <c r="C20" s="36">
        <v>69</v>
      </c>
      <c r="D20" s="36">
        <v>72</v>
      </c>
      <c r="E20" s="36">
        <v>80</v>
      </c>
      <c r="F20" s="36">
        <v>77</v>
      </c>
      <c r="G20" s="36">
        <v>65</v>
      </c>
      <c r="H20" s="36">
        <f t="shared" si="0"/>
        <v>363</v>
      </c>
      <c r="I20" s="37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verticalDpi="0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D6" sqref="D6"/>
    </sheetView>
  </sheetViews>
  <sheetFormatPr defaultRowHeight="16.5"/>
  <cols>
    <col min="4" max="4" width="16" bestFit="1" customWidth="1"/>
    <col min="8" max="8" width="15.8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5" t="s">
        <v>47</v>
      </c>
      <c r="B2" s="6" t="s">
        <v>48</v>
      </c>
      <c r="C2" s="6" t="s">
        <v>49</v>
      </c>
      <c r="D2" s="6" t="s">
        <v>50</v>
      </c>
      <c r="E2" s="4"/>
      <c r="G2" s="5" t="s">
        <v>51</v>
      </c>
      <c r="H2" s="5" t="s">
        <v>52</v>
      </c>
      <c r="I2" s="5" t="s">
        <v>53</v>
      </c>
      <c r="J2" s="6" t="s">
        <v>54</v>
      </c>
      <c r="K2" s="6" t="s">
        <v>55</v>
      </c>
    </row>
    <row r="3" spans="1:11">
      <c r="A3" s="5" t="s">
        <v>56</v>
      </c>
      <c r="B3" s="5" t="str">
        <f t="array" ref="B3">SUM(($A3=$A$10:$A$29)*(B$2=$B$10:$B$29))&amp;"명"</f>
        <v>1명</v>
      </c>
      <c r="C3" s="5" t="str">
        <f t="array" ref="C3">SUM(($A3=$A$10:$A$29)*(C$2=$B$10:$B$29))&amp;"명"</f>
        <v>3명</v>
      </c>
      <c r="D3" s="7">
        <f t="array" ref="D3">_xlfn.PERCENTILE.INC(IF((A3=$A$10:$A$29)*$E$10:$E$29,$E$10:$E$29),50%)</f>
        <v>87.5</v>
      </c>
      <c r="E3" s="4"/>
      <c r="G3" s="5" t="s">
        <v>57</v>
      </c>
      <c r="H3" s="5" t="s">
        <v>58</v>
      </c>
      <c r="I3" s="8">
        <v>1000</v>
      </c>
      <c r="J3" s="9" cm="1">
        <f t="array" ref="J3">_xlfn.IFS(H3="부장",10%,H3="과장",8%,H3="차장",6%,H3="대리",5%,H3="사원",3%)</f>
        <v>0.03</v>
      </c>
      <c r="K3" s="10" cm="1">
        <f t="array" ref="K3">fn지급액(I3,J3)</f>
        <v>1030</v>
      </c>
    </row>
    <row r="4" spans="1:11">
      <c r="A4" s="5" t="s">
        <v>59</v>
      </c>
      <c r="B4" s="5" t="str">
        <f t="array" ref="B4">SUM(($A4=$A$10:$A$29)*(B$2=$B$10:$B$29))&amp;"명"</f>
        <v>2명</v>
      </c>
      <c r="C4" s="5" t="str">
        <f t="array" ref="C4">SUM(($A4=$A$10:$A$29)*(C$2=$B$10:$B$29))&amp;"명"</f>
        <v>4명</v>
      </c>
      <c r="D4" s="7">
        <f t="array" ref="D4">_xlfn.PERCENTILE.INC(IF((A4=$A$10:$A$29)*$E$10:$E$29,$E$10:$E$29),50%)</f>
        <v>86.5</v>
      </c>
      <c r="E4" s="4"/>
      <c r="G4" s="5" t="s">
        <v>60</v>
      </c>
      <c r="H4" s="5" t="s">
        <v>61</v>
      </c>
      <c r="I4" s="8">
        <v>1500</v>
      </c>
      <c r="J4" s="9" cm="1">
        <f t="array" ref="J4">_xlfn.IFS(H4="부장",10%,H4="과장",8%,H4="차장",6%,H4="대리",5%,H4="사원",3%)</f>
        <v>0.06</v>
      </c>
      <c r="K4" s="10" cm="1">
        <f t="array" ref="K4">fn지급액(I4,J4)</f>
        <v>1590</v>
      </c>
    </row>
    <row r="5" spans="1:11">
      <c r="A5" s="5" t="s">
        <v>62</v>
      </c>
      <c r="B5" s="5" t="str">
        <f t="array" ref="B5">SUM(($A5=$A$10:$A$29)*(B$2=$B$10:$B$29))&amp;"명"</f>
        <v>4명</v>
      </c>
      <c r="C5" s="5" t="str">
        <f t="array" ref="C5">SUM(($A5=$A$10:$A$29)*(C$2=$B$10:$B$29))&amp;"명"</f>
        <v>2명</v>
      </c>
      <c r="D5" s="7">
        <f t="array" ref="D5">_xlfn.PERCENTILE.INC(IF((A5=$A$10:$A$29)*$E$10:$E$29,$E$10:$E$29),50%)</f>
        <v>85.5</v>
      </c>
      <c r="E5" s="4"/>
      <c r="G5" s="5" t="s">
        <v>63</v>
      </c>
      <c r="H5" s="5" t="s">
        <v>64</v>
      </c>
      <c r="I5" s="8">
        <v>1800</v>
      </c>
      <c r="J5" s="9" cm="1">
        <f t="array" ref="J5">_xlfn.IFS(H5="부장",10%,H5="과장",8%,H5="차장",6%,H5="대리",5%,H5="사원",3%)</f>
        <v>0.08</v>
      </c>
      <c r="K5" s="10" cm="1">
        <f t="array" ref="K5">fn지급액(I5,J5)</f>
        <v>1944.0000000000002</v>
      </c>
    </row>
    <row r="6" spans="1:11">
      <c r="A6" s="5" t="s">
        <v>65</v>
      </c>
      <c r="B6" s="5" t="str">
        <f t="array" ref="B6">SUM(($A6=$A$10:$A$29)*(B$2=$B$10:$B$29))&amp;"명"</f>
        <v>1명</v>
      </c>
      <c r="C6" s="5" t="str">
        <f t="array" ref="C6">SUM(($A6=$A$10:$A$29)*(C$2=$B$10:$B$29))&amp;"명"</f>
        <v>3명</v>
      </c>
      <c r="D6" s="7">
        <f t="array" ref="D6">_xlfn.PERCENTILE.INC(IF((A6=$A$10:$A$29)*$E$10:$E$29,$E$10:$E$29),50%)</f>
        <v>88</v>
      </c>
      <c r="E6" s="4"/>
      <c r="G6" s="5" t="s">
        <v>66</v>
      </c>
      <c r="H6" s="5" t="s">
        <v>61</v>
      </c>
      <c r="I6" s="8">
        <v>1500</v>
      </c>
      <c r="J6" s="9" cm="1">
        <f t="array" ref="J6">_xlfn.IFS(H6="부장",10%,H6="과장",8%,H6="차장",6%,H6="대리",5%,H6="사원",3%)</f>
        <v>0.06</v>
      </c>
      <c r="K6" s="10" cm="1">
        <f t="array" ref="K6">fn지급액(I6,J6)</f>
        <v>1590</v>
      </c>
    </row>
    <row r="7" spans="1:11">
      <c r="G7" s="5" t="s">
        <v>67</v>
      </c>
      <c r="H7" s="5" t="s">
        <v>68</v>
      </c>
      <c r="I7" s="8">
        <v>1200</v>
      </c>
      <c r="J7" s="9" cm="1">
        <f t="array" ref="J7">_xlfn.IFS(H7="부장",10%,H7="과장",8%,H7="차장",6%,H7="대리",5%,H7="사원",3%)</f>
        <v>0.05</v>
      </c>
      <c r="K7" s="10" cm="1">
        <f t="array" ref="K7">fn지급액(I7,J7)</f>
        <v>1260</v>
      </c>
    </row>
    <row r="8" spans="1:11">
      <c r="A8" t="s">
        <v>69</v>
      </c>
      <c r="C8" t="s">
        <v>70</v>
      </c>
      <c r="G8" s="5" t="s">
        <v>71</v>
      </c>
      <c r="H8" s="5" t="s">
        <v>72</v>
      </c>
      <c r="I8" s="8">
        <v>2100</v>
      </c>
      <c r="J8" s="9" cm="1">
        <f t="array" ref="J8">_xlfn.IFS(H8="부장",10%,H8="과장",8%,H8="차장",6%,H8="대리",5%,H8="사원",3%)</f>
        <v>0.1</v>
      </c>
      <c r="K8" s="10" cm="1">
        <f t="array" ref="K8">fn지급액(I8,J8)</f>
        <v>2310</v>
      </c>
    </row>
    <row r="9" spans="1:11">
      <c r="A9" s="5" t="s">
        <v>47</v>
      </c>
      <c r="B9" s="5" t="s">
        <v>73</v>
      </c>
      <c r="C9" s="11" t="s">
        <v>74</v>
      </c>
      <c r="D9" s="5" t="s">
        <v>75</v>
      </c>
      <c r="E9" s="5" t="s">
        <v>76</v>
      </c>
      <c r="G9" s="5" t="s">
        <v>77</v>
      </c>
      <c r="H9" s="5" t="s">
        <v>68</v>
      </c>
      <c r="I9" s="8">
        <v>1200</v>
      </c>
      <c r="J9" s="9" cm="1">
        <f t="array" ref="J9">_xlfn.IFS(H9="부장",10%,H9="과장",8%,H9="차장",6%,H9="대리",5%,H9="사원",3%)</f>
        <v>0.05</v>
      </c>
      <c r="K9" s="10" cm="1">
        <f t="array" ref="K9">fn지급액(I9,J9)</f>
        <v>1260</v>
      </c>
    </row>
    <row r="10" spans="1:11">
      <c r="A10" s="5" t="s">
        <v>65</v>
      </c>
      <c r="B10" s="5" t="s">
        <v>48</v>
      </c>
      <c r="C10" s="11" t="s">
        <v>78</v>
      </c>
      <c r="D10" s="12" t="s">
        <v>79</v>
      </c>
      <c r="E10" s="5">
        <v>77</v>
      </c>
      <c r="G10" s="5" t="s">
        <v>80</v>
      </c>
      <c r="H10" s="5" t="s">
        <v>72</v>
      </c>
      <c r="I10" s="8">
        <v>2100</v>
      </c>
      <c r="J10" s="9" cm="1">
        <f t="array" ref="J10">_xlfn.IFS(H10="부장",10%,H10="과장",8%,H10="차장",6%,H10="대리",5%,H10="사원",3%)</f>
        <v>0.1</v>
      </c>
      <c r="K10" s="10" cm="1">
        <f t="array" ref="K10">fn지급액(I10,J10)</f>
        <v>2310</v>
      </c>
    </row>
    <row r="11" spans="1:11">
      <c r="A11" s="5" t="s">
        <v>62</v>
      </c>
      <c r="B11" s="5" t="s">
        <v>48</v>
      </c>
      <c r="C11" s="11" t="s">
        <v>81</v>
      </c>
      <c r="D11" s="12" t="s">
        <v>82</v>
      </c>
      <c r="E11" s="5">
        <v>86</v>
      </c>
      <c r="G11" s="5" t="s">
        <v>83</v>
      </c>
      <c r="H11" s="5" t="s">
        <v>58</v>
      </c>
      <c r="I11" s="8">
        <v>1000</v>
      </c>
      <c r="J11" s="9" cm="1">
        <f t="array" ref="J11">_xlfn.IFS(H11="부장",10%,H11="과장",8%,H11="차장",6%,H11="대리",5%,H11="사원",3%)</f>
        <v>0.03</v>
      </c>
      <c r="K11" s="10" cm="1">
        <f t="array" ref="K11">fn지급액(I11,J11)</f>
        <v>1030</v>
      </c>
    </row>
    <row r="12" spans="1:11">
      <c r="A12" s="5" t="s">
        <v>59</v>
      </c>
      <c r="B12" s="5" t="s">
        <v>48</v>
      </c>
      <c r="C12" s="11" t="s">
        <v>84</v>
      </c>
      <c r="D12" s="12" t="s">
        <v>85</v>
      </c>
      <c r="E12" s="5">
        <v>85</v>
      </c>
      <c r="G12" s="45" t="s">
        <v>86</v>
      </c>
      <c r="H12" s="46"/>
      <c r="I12" s="47"/>
      <c r="J12" s="5">
        <v>924</v>
      </c>
    </row>
    <row r="13" spans="1:11">
      <c r="A13" s="5" t="s">
        <v>56</v>
      </c>
      <c r="B13" s="5" t="s">
        <v>48</v>
      </c>
      <c r="C13" s="11" t="s">
        <v>87</v>
      </c>
      <c r="D13" s="12" t="s">
        <v>85</v>
      </c>
      <c r="E13" s="5">
        <v>92</v>
      </c>
    </row>
    <row r="14" spans="1:11">
      <c r="A14" s="5" t="s">
        <v>56</v>
      </c>
      <c r="B14" s="5" t="s">
        <v>49</v>
      </c>
      <c r="C14" s="11" t="s">
        <v>88</v>
      </c>
      <c r="D14" s="12" t="s">
        <v>85</v>
      </c>
      <c r="E14" s="5">
        <v>95</v>
      </c>
      <c r="G14" t="s">
        <v>173</v>
      </c>
    </row>
    <row r="15" spans="1:11">
      <c r="A15" s="5" t="s">
        <v>65</v>
      </c>
      <c r="B15" s="5" t="s">
        <v>49</v>
      </c>
      <c r="C15" s="11" t="s">
        <v>89</v>
      </c>
      <c r="D15" s="12" t="s">
        <v>85</v>
      </c>
      <c r="E15" s="5">
        <v>89</v>
      </c>
      <c r="G15" s="5" t="s">
        <v>52</v>
      </c>
      <c r="H15" s="6" t="s">
        <v>103</v>
      </c>
    </row>
    <row r="16" spans="1:11">
      <c r="A16" s="5" t="s">
        <v>62</v>
      </c>
      <c r="B16" s="5" t="s">
        <v>49</v>
      </c>
      <c r="C16" s="11" t="s">
        <v>90</v>
      </c>
      <c r="D16" s="12" t="s">
        <v>91</v>
      </c>
      <c r="E16" s="5">
        <v>95</v>
      </c>
      <c r="G16" s="5" t="s">
        <v>72</v>
      </c>
      <c r="H16" s="7">
        <f t="array" ref="H16">ROUNDDOWN(SUM(($G16=$H$3:$H$11)*($I$3:$I$11*$J$3:$J$11))/$J$12,2)</f>
        <v>0.45</v>
      </c>
      <c r="J16" s="39"/>
      <c r="K16" s="39"/>
    </row>
    <row r="17" spans="1:10">
      <c r="A17" s="5" t="s">
        <v>59</v>
      </c>
      <c r="B17" s="5" t="s">
        <v>48</v>
      </c>
      <c r="C17" s="11" t="s">
        <v>92</v>
      </c>
      <c r="D17" s="12" t="s">
        <v>93</v>
      </c>
      <c r="E17" s="5">
        <v>98</v>
      </c>
      <c r="G17" s="5" t="s">
        <v>64</v>
      </c>
      <c r="H17" s="7">
        <f t="array" ref="H17">ROUNDDOWN(SUM(($G17=$H$3:$H$11)*($I$3:$I$11*$J$3:$J$11))/$J$12,2)</f>
        <v>0.15</v>
      </c>
      <c r="J17" s="42"/>
    </row>
    <row r="18" spans="1:10">
      <c r="A18" s="5" t="s">
        <v>65</v>
      </c>
      <c r="B18" s="5" t="s">
        <v>49</v>
      </c>
      <c r="C18" s="11" t="s">
        <v>94</v>
      </c>
      <c r="D18" s="12" t="s">
        <v>91</v>
      </c>
      <c r="E18" s="5">
        <v>87</v>
      </c>
      <c r="G18" s="5" t="s">
        <v>61</v>
      </c>
      <c r="H18" s="7">
        <f t="array" ref="H18">ROUNDDOWN(SUM(($G18=$H$3:$H$11)*($I$3:$I$11*$J$3:$J$11))/$J$12,2)</f>
        <v>0.19</v>
      </c>
      <c r="J18" s="42"/>
    </row>
    <row r="19" spans="1:10">
      <c r="A19" s="5" t="s">
        <v>59</v>
      </c>
      <c r="B19" s="5" t="s">
        <v>49</v>
      </c>
      <c r="C19" s="11" t="s">
        <v>95</v>
      </c>
      <c r="D19" s="12" t="s">
        <v>96</v>
      </c>
      <c r="E19" s="5">
        <v>93</v>
      </c>
      <c r="G19" s="5" t="s">
        <v>68</v>
      </c>
      <c r="H19" s="7">
        <f t="array" ref="H19">ROUNDDOWN(SUM(($G19=$H$3:$H$11)*($I$3:$I$11*$J$3:$J$11))/$J$12,2)</f>
        <v>0.12</v>
      </c>
      <c r="J19" s="42"/>
    </row>
    <row r="20" spans="1:10">
      <c r="A20" s="5" t="s">
        <v>59</v>
      </c>
      <c r="B20" s="5" t="s">
        <v>49</v>
      </c>
      <c r="C20" s="11" t="s">
        <v>97</v>
      </c>
      <c r="D20" s="12" t="s">
        <v>85</v>
      </c>
      <c r="E20" s="5">
        <v>88</v>
      </c>
      <c r="G20" s="5" t="s">
        <v>58</v>
      </c>
      <c r="H20" s="7">
        <f t="array" ref="H20">ROUNDDOWN(SUM(($G20=$H$3:$H$11)*($I$3:$I$11*$J$3:$J$11))/$J$12,2)</f>
        <v>0.06</v>
      </c>
      <c r="J20" s="42"/>
    </row>
    <row r="21" spans="1:10">
      <c r="A21" s="5" t="s">
        <v>59</v>
      </c>
      <c r="B21" s="5" t="s">
        <v>49</v>
      </c>
      <c r="C21" s="11" t="s">
        <v>98</v>
      </c>
      <c r="D21" s="12" t="s">
        <v>99</v>
      </c>
      <c r="E21" s="5">
        <v>69</v>
      </c>
    </row>
    <row r="22" spans="1:10">
      <c r="A22" s="5" t="s">
        <v>59</v>
      </c>
      <c r="B22" s="5" t="s">
        <v>49</v>
      </c>
      <c r="C22" s="11" t="s">
        <v>100</v>
      </c>
      <c r="D22" s="12" t="s">
        <v>101</v>
      </c>
      <c r="E22" s="5">
        <v>78</v>
      </c>
    </row>
    <row r="23" spans="1:10">
      <c r="A23" s="5" t="s">
        <v>62</v>
      </c>
      <c r="B23" s="5" t="s">
        <v>48</v>
      </c>
      <c r="C23" s="11" t="s">
        <v>102</v>
      </c>
      <c r="D23" s="12" t="s">
        <v>91</v>
      </c>
      <c r="E23" s="5">
        <v>83</v>
      </c>
    </row>
    <row r="24" spans="1:10">
      <c r="A24" s="5" t="s">
        <v>62</v>
      </c>
      <c r="B24" s="5" t="s">
        <v>49</v>
      </c>
      <c r="C24" s="11" t="s">
        <v>104</v>
      </c>
      <c r="D24" s="12" t="s">
        <v>105</v>
      </c>
      <c r="E24" s="5">
        <v>85</v>
      </c>
    </row>
    <row r="25" spans="1:10">
      <c r="A25" s="5" t="s">
        <v>62</v>
      </c>
      <c r="B25" s="5" t="s">
        <v>48</v>
      </c>
      <c r="C25" s="11" t="s">
        <v>106</v>
      </c>
      <c r="D25" s="12" t="s">
        <v>93</v>
      </c>
      <c r="E25" s="5">
        <v>78</v>
      </c>
    </row>
    <row r="26" spans="1:10">
      <c r="A26" s="5" t="s">
        <v>62</v>
      </c>
      <c r="B26" s="5" t="s">
        <v>48</v>
      </c>
      <c r="C26" s="11" t="s">
        <v>107</v>
      </c>
      <c r="D26" s="12" t="s">
        <v>93</v>
      </c>
      <c r="E26" s="5">
        <v>100</v>
      </c>
    </row>
    <row r="27" spans="1:10">
      <c r="A27" s="5" t="s">
        <v>65</v>
      </c>
      <c r="B27" s="5" t="s">
        <v>49</v>
      </c>
      <c r="C27" s="11" t="s">
        <v>108</v>
      </c>
      <c r="D27" s="12" t="s">
        <v>91</v>
      </c>
      <c r="E27" s="5">
        <v>90</v>
      </c>
    </row>
    <row r="28" spans="1:10">
      <c r="A28" s="5" t="s">
        <v>56</v>
      </c>
      <c r="B28" s="5" t="s">
        <v>49</v>
      </c>
      <c r="C28" s="11" t="s">
        <v>109</v>
      </c>
      <c r="D28" s="12" t="s">
        <v>85</v>
      </c>
      <c r="E28" s="5">
        <v>83</v>
      </c>
    </row>
    <row r="29" spans="1:10">
      <c r="A29" s="5" t="s">
        <v>56</v>
      </c>
      <c r="B29" s="5" t="s">
        <v>49</v>
      </c>
      <c r="C29" s="11" t="s">
        <v>110</v>
      </c>
      <c r="D29" s="12" t="s">
        <v>85</v>
      </c>
      <c r="E29" s="5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C3B83-A03A-424D-9C31-0ED1BD14C223}">
  <sheetPr codeName="Sheet9"/>
  <dimension ref="A1:I2"/>
  <sheetViews>
    <sheetView workbookViewId="0">
      <selection activeCell="A3" sqref="A3:XFD11"/>
    </sheetView>
  </sheetViews>
  <sheetFormatPr defaultRowHeight="16.5"/>
  <cols>
    <col min="1" max="1" width="11.125" bestFit="1" customWidth="1"/>
    <col min="2" max="2" width="17.25" bestFit="1" customWidth="1"/>
    <col min="3" max="3" width="11" bestFit="1" customWidth="1"/>
    <col min="6" max="6" width="11" customWidth="1"/>
  </cols>
  <sheetData>
    <row r="1" spans="1:9">
      <c r="A1" t="s">
        <v>183</v>
      </c>
      <c r="B1" t="s">
        <v>189</v>
      </c>
      <c r="C1" t="s">
        <v>182</v>
      </c>
      <c r="D1" t="s">
        <v>190</v>
      </c>
      <c r="E1" t="s">
        <v>191</v>
      </c>
      <c r="F1" t="s">
        <v>192</v>
      </c>
      <c r="G1" t="s">
        <v>193</v>
      </c>
      <c r="H1" t="s">
        <v>194</v>
      </c>
      <c r="I1" t="s">
        <v>195</v>
      </c>
    </row>
    <row r="2" spans="1:9">
      <c r="A2" s="38">
        <v>45046</v>
      </c>
      <c r="B2" t="s">
        <v>196</v>
      </c>
      <c r="C2" t="s">
        <v>177</v>
      </c>
      <c r="D2">
        <v>250</v>
      </c>
      <c r="E2">
        <v>1544</v>
      </c>
      <c r="F2">
        <v>386000</v>
      </c>
      <c r="G2">
        <v>463200</v>
      </c>
      <c r="H2">
        <v>144364</v>
      </c>
      <c r="I2">
        <v>993564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8"/>
  <sheetViews>
    <sheetView workbookViewId="0">
      <selection activeCell="D17" sqref="D17"/>
    </sheetView>
  </sheetViews>
  <sheetFormatPr defaultRowHeight="16.5"/>
  <cols>
    <col min="1" max="1" width="23.875" bestFit="1" customWidth="1"/>
    <col min="2" max="6" width="12.375" bestFit="1" customWidth="1"/>
    <col min="7" max="8" width="13.625" bestFit="1" customWidth="1"/>
  </cols>
  <sheetData>
    <row r="3" spans="1:7">
      <c r="A3" s="40" t="s">
        <v>176</v>
      </c>
      <c r="B3" s="40" t="s">
        <v>182</v>
      </c>
      <c r="C3" s="4"/>
      <c r="D3" s="4"/>
      <c r="E3" s="4"/>
      <c r="F3" s="4"/>
      <c r="G3" s="4"/>
    </row>
    <row r="4" spans="1:7">
      <c r="A4" s="40" t="s">
        <v>184</v>
      </c>
      <c r="B4" s="41" t="s">
        <v>179</v>
      </c>
      <c r="C4" s="41" t="s">
        <v>181</v>
      </c>
      <c r="D4" s="41" t="s">
        <v>180</v>
      </c>
      <c r="E4" s="41" t="s">
        <v>178</v>
      </c>
      <c r="F4" s="41" t="s">
        <v>177</v>
      </c>
      <c r="G4" s="41" t="s">
        <v>175</v>
      </c>
    </row>
    <row r="5" spans="1:7">
      <c r="A5" s="4" t="s">
        <v>185</v>
      </c>
      <c r="B5" s="39">
        <v>930690</v>
      </c>
      <c r="C5" s="39" t="s">
        <v>188</v>
      </c>
      <c r="D5" s="39">
        <v>787950</v>
      </c>
      <c r="E5" s="39">
        <v>2455750</v>
      </c>
      <c r="F5" s="39">
        <v>2556960</v>
      </c>
      <c r="G5" s="39">
        <v>6731350</v>
      </c>
    </row>
    <row r="6" spans="1:7">
      <c r="A6" s="4" t="s">
        <v>186</v>
      </c>
      <c r="B6" s="39">
        <v>1424070</v>
      </c>
      <c r="C6" s="39">
        <v>1796840</v>
      </c>
      <c r="D6" s="39">
        <v>1063130</v>
      </c>
      <c r="E6" s="39">
        <v>1278370</v>
      </c>
      <c r="F6" s="39">
        <v>1680500</v>
      </c>
      <c r="G6" s="39">
        <v>7242910</v>
      </c>
    </row>
    <row r="7" spans="1:7">
      <c r="A7" s="4" t="s">
        <v>187</v>
      </c>
      <c r="B7" s="39" t="s">
        <v>188</v>
      </c>
      <c r="C7" s="39" t="s">
        <v>188</v>
      </c>
      <c r="D7" s="39">
        <v>1056980</v>
      </c>
      <c r="E7" s="39">
        <v>782590</v>
      </c>
      <c r="F7" s="39">
        <v>438680</v>
      </c>
      <c r="G7" s="39">
        <v>2278250</v>
      </c>
    </row>
    <row r="8" spans="1:7">
      <c r="A8" s="4" t="s">
        <v>175</v>
      </c>
      <c r="B8" s="39">
        <v>2354760</v>
      </c>
      <c r="C8" s="39">
        <v>1796840</v>
      </c>
      <c r="D8" s="39">
        <v>2908060</v>
      </c>
      <c r="E8" s="39">
        <v>4516710</v>
      </c>
      <c r="F8" s="39">
        <v>4676140</v>
      </c>
      <c r="G8" s="39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I15" sqref="I15"/>
    </sheetView>
  </sheetViews>
  <sheetFormatPr defaultRowHeight="16.5"/>
  <cols>
    <col min="1" max="1" width="9" customWidth="1"/>
    <col min="3" max="3" width="9" customWidth="1"/>
    <col min="5" max="5" width="3.75" customWidth="1"/>
    <col min="7" max="7" width="10.5" bestFit="1" customWidth="1"/>
  </cols>
  <sheetData>
    <row r="1" spans="1:7">
      <c r="A1" s="13" t="s">
        <v>117</v>
      </c>
      <c r="B1" s="14"/>
      <c r="C1" s="14"/>
      <c r="D1" s="14"/>
      <c r="E1" s="15"/>
      <c r="F1" s="16" t="s">
        <v>118</v>
      </c>
      <c r="G1" s="15"/>
    </row>
    <row r="2" spans="1:7">
      <c r="A2" s="17" t="s">
        <v>119</v>
      </c>
      <c r="B2" s="17" t="s">
        <v>120</v>
      </c>
      <c r="C2" s="17" t="s">
        <v>121</v>
      </c>
      <c r="D2" s="17" t="s">
        <v>122</v>
      </c>
      <c r="E2" s="15"/>
      <c r="F2" s="17" t="s">
        <v>123</v>
      </c>
      <c r="G2" s="18" t="s">
        <v>124</v>
      </c>
    </row>
    <row r="3" spans="1:7">
      <c r="A3" s="19" t="s">
        <v>125</v>
      </c>
      <c r="B3" s="20">
        <v>2850</v>
      </c>
      <c r="C3" s="20">
        <v>2000</v>
      </c>
      <c r="D3" s="21">
        <f t="shared" ref="D3:D8" si="0">C3/B3</f>
        <v>0.70175438596491224</v>
      </c>
      <c r="E3" s="15"/>
      <c r="F3" s="22"/>
      <c r="G3" s="23">
        <f>C4/B4</f>
        <v>0.41632653061224489</v>
      </c>
    </row>
    <row r="4" spans="1:7">
      <c r="A4" s="24" t="s">
        <v>112</v>
      </c>
      <c r="B4" s="25">
        <v>2450</v>
      </c>
      <c r="C4" s="25">
        <v>1020</v>
      </c>
      <c r="D4" s="26">
        <f>C4/B4</f>
        <v>0.41632653061224489</v>
      </c>
      <c r="E4" s="15"/>
      <c r="F4" s="20">
        <v>1000</v>
      </c>
      <c r="G4" s="23">
        <f t="dataTable" ref="G4:G8" dt2D="0" dtr="0" r1="C4"/>
        <v>0.40816326530612246</v>
      </c>
    </row>
    <row r="5" spans="1:7">
      <c r="A5" s="19" t="s">
        <v>113</v>
      </c>
      <c r="B5" s="20">
        <v>3128</v>
      </c>
      <c r="C5" s="20">
        <v>2500</v>
      </c>
      <c r="D5" s="21">
        <f t="shared" si="0"/>
        <v>0.79923273657289007</v>
      </c>
      <c r="E5" s="15"/>
      <c r="F5" s="20">
        <v>1200</v>
      </c>
      <c r="G5" s="23">
        <v>0.48979591836734693</v>
      </c>
    </row>
    <row r="6" spans="1:7">
      <c r="A6" s="19" t="s">
        <v>114</v>
      </c>
      <c r="B6" s="20">
        <v>2580</v>
      </c>
      <c r="C6" s="20">
        <v>2300</v>
      </c>
      <c r="D6" s="21">
        <f>C6/B6</f>
        <v>0.89147286821705429</v>
      </c>
      <c r="E6" s="15"/>
      <c r="F6" s="20">
        <v>1400</v>
      </c>
      <c r="G6" s="23">
        <v>0.5714285714285714</v>
      </c>
    </row>
    <row r="7" spans="1:7">
      <c r="A7" s="19" t="s">
        <v>115</v>
      </c>
      <c r="B7" s="20">
        <v>1780</v>
      </c>
      <c r="C7" s="20">
        <v>1280</v>
      </c>
      <c r="D7" s="21">
        <f t="shared" si="0"/>
        <v>0.7191011235955056</v>
      </c>
      <c r="E7" s="15"/>
      <c r="F7" s="20">
        <v>1600</v>
      </c>
      <c r="G7" s="23">
        <v>0.65306122448979587</v>
      </c>
    </row>
    <row r="8" spans="1:7">
      <c r="A8" s="19" t="s">
        <v>116</v>
      </c>
      <c r="B8" s="20">
        <v>3300</v>
      </c>
      <c r="C8" s="20">
        <v>3160</v>
      </c>
      <c r="D8" s="21">
        <f t="shared" si="0"/>
        <v>0.95757575757575752</v>
      </c>
      <c r="E8" s="15"/>
      <c r="F8" s="20">
        <v>1800</v>
      </c>
      <c r="G8" s="23">
        <v>0.73469387755102045</v>
      </c>
    </row>
    <row r="10" spans="1:7">
      <c r="A10" s="15"/>
      <c r="B10" s="15"/>
      <c r="C10" s="15"/>
      <c r="D10" s="15"/>
      <c r="E10" s="15"/>
      <c r="F10" s="15"/>
      <c r="G10" s="15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BFF1A365-0544-4BA5-BD47-74F72C558407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F81EA-613A-4399-860A-598B0244F7B4}">
  <sheetPr codeName="Sheet7"/>
  <dimension ref="A1:E8"/>
  <sheetViews>
    <sheetView tabSelected="1" workbookViewId="0">
      <selection activeCell="H21" sqref="H21"/>
    </sheetView>
  </sheetViews>
  <sheetFormatPr defaultRowHeight="16.5"/>
  <cols>
    <col min="1" max="1" width="8.75" customWidth="1"/>
    <col min="2" max="2" width="9.875" customWidth="1"/>
  </cols>
  <sheetData>
    <row r="1" spans="1:5" ht="17.25">
      <c r="B1" s="48" t="s">
        <v>126</v>
      </c>
      <c r="C1" s="49"/>
      <c r="D1" s="49"/>
    </row>
    <row r="3" spans="1:5">
      <c r="A3" s="27" t="s">
        <v>134</v>
      </c>
      <c r="B3" s="27" t="s">
        <v>127</v>
      </c>
      <c r="C3" s="27" t="s">
        <v>111</v>
      </c>
      <c r="D3" s="27" t="s">
        <v>128</v>
      </c>
      <c r="E3" s="27" t="s">
        <v>129</v>
      </c>
    </row>
    <row r="4" spans="1:5">
      <c r="A4" s="28" t="s">
        <v>135</v>
      </c>
      <c r="B4" s="29" t="s">
        <v>130</v>
      </c>
      <c r="C4" s="29">
        <v>7</v>
      </c>
      <c r="D4" s="30">
        <v>1200</v>
      </c>
      <c r="E4" s="30">
        <f>C4*D4</f>
        <v>8400</v>
      </c>
    </row>
    <row r="5" spans="1:5">
      <c r="A5" s="28" t="s">
        <v>136</v>
      </c>
      <c r="B5" s="29" t="s">
        <v>131</v>
      </c>
      <c r="C5" s="29">
        <v>12</v>
      </c>
      <c r="D5" s="30">
        <v>1500</v>
      </c>
      <c r="E5" s="30">
        <f>C5*D5</f>
        <v>18000</v>
      </c>
    </row>
    <row r="6" spans="1:5">
      <c r="A6" s="28" t="s">
        <v>137</v>
      </c>
      <c r="B6" s="29" t="s">
        <v>132</v>
      </c>
      <c r="C6" s="29">
        <v>8</v>
      </c>
      <c r="D6" s="30">
        <v>400</v>
      </c>
      <c r="E6" s="30">
        <f>C6*D6</f>
        <v>3200</v>
      </c>
    </row>
    <row r="7" spans="1:5">
      <c r="A7" s="28" t="s">
        <v>138</v>
      </c>
      <c r="B7" s="29" t="s">
        <v>133</v>
      </c>
      <c r="C7" s="29">
        <v>9</v>
      </c>
      <c r="D7" s="30">
        <v>700</v>
      </c>
      <c r="E7" s="30">
        <f>C7*D7</f>
        <v>6300</v>
      </c>
    </row>
    <row r="8" spans="1:5">
      <c r="A8" s="28" t="s">
        <v>139</v>
      </c>
      <c r="B8" s="29" t="s">
        <v>132</v>
      </c>
      <c r="C8" s="29">
        <v>3</v>
      </c>
      <c r="D8" s="30">
        <v>400</v>
      </c>
      <c r="E8" s="30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D30" sqref="D30"/>
    </sheetView>
  </sheetViews>
  <sheetFormatPr defaultRowHeight="16.5"/>
  <cols>
    <col min="1" max="1" width="11" bestFit="1" customWidth="1"/>
    <col min="2" max="2" width="9.375" bestFit="1" customWidth="1"/>
    <col min="3" max="3" width="8.75" customWidth="1"/>
    <col min="4" max="4" width="10" bestFit="1" customWidth="1"/>
    <col min="5" max="5" width="14.25" customWidth="1"/>
    <col min="6" max="6" width="13" bestFit="1" customWidth="1"/>
    <col min="7" max="7" width="2.625" customWidth="1"/>
    <col min="8" max="8" width="12.125" customWidth="1"/>
  </cols>
  <sheetData>
    <row r="1" spans="1:6">
      <c r="A1" t="s">
        <v>117</v>
      </c>
    </row>
    <row r="2" spans="1:6">
      <c r="A2" s="5" t="s">
        <v>140</v>
      </c>
      <c r="B2" s="5" t="s">
        <v>141</v>
      </c>
      <c r="C2" s="5" t="s">
        <v>142</v>
      </c>
      <c r="D2" s="5" t="s">
        <v>143</v>
      </c>
      <c r="E2" s="5" t="s">
        <v>144</v>
      </c>
      <c r="F2" s="5" t="s">
        <v>145</v>
      </c>
    </row>
    <row r="3" spans="1:6">
      <c r="A3" s="5" t="s">
        <v>146</v>
      </c>
      <c r="B3" s="8">
        <v>43150</v>
      </c>
      <c r="C3" s="31">
        <v>1250</v>
      </c>
      <c r="D3" s="43">
        <v>2.8968713789107801</v>
      </c>
      <c r="E3" s="8">
        <v>190984</v>
      </c>
      <c r="F3" s="10">
        <v>70360294</v>
      </c>
    </row>
    <row r="4" spans="1:6">
      <c r="A4" s="5" t="s">
        <v>147</v>
      </c>
      <c r="B4" s="8">
        <v>70500</v>
      </c>
      <c r="C4" s="32">
        <v>990</v>
      </c>
      <c r="D4" s="43">
        <v>1.40425531914894</v>
      </c>
      <c r="E4" s="8">
        <v>188630</v>
      </c>
      <c r="F4" s="10">
        <v>112582975</v>
      </c>
    </row>
    <row r="5" spans="1:6">
      <c r="A5" s="5" t="s">
        <v>148</v>
      </c>
      <c r="B5" s="8">
        <v>34450</v>
      </c>
      <c r="C5" s="31">
        <v>1120</v>
      </c>
      <c r="D5" s="43">
        <v>-3.2510885341073998</v>
      </c>
      <c r="E5" s="8">
        <v>177652</v>
      </c>
      <c r="F5" s="10">
        <v>172557131</v>
      </c>
    </row>
    <row r="6" spans="1:6">
      <c r="A6" s="5" t="s">
        <v>149</v>
      </c>
      <c r="B6" s="8">
        <v>214200</v>
      </c>
      <c r="C6" s="31">
        <v>13850</v>
      </c>
      <c r="D6" s="43">
        <v>6.4659197012138199</v>
      </c>
      <c r="E6" s="8">
        <v>311300</v>
      </c>
      <c r="F6" s="10">
        <v>703628100</v>
      </c>
    </row>
    <row r="7" spans="1:6">
      <c r="A7" s="5" t="s">
        <v>150</v>
      </c>
      <c r="B7" s="8">
        <v>108500</v>
      </c>
      <c r="C7" s="31">
        <v>9800</v>
      </c>
      <c r="D7" s="43">
        <v>-9.0322580645161299</v>
      </c>
      <c r="E7" s="8">
        <v>302977</v>
      </c>
      <c r="F7" s="10">
        <v>125456133</v>
      </c>
    </row>
    <row r="8" spans="1:6">
      <c r="A8" s="5" t="s">
        <v>151</v>
      </c>
      <c r="B8" s="8">
        <v>126000</v>
      </c>
      <c r="C8" s="31">
        <v>24800</v>
      </c>
      <c r="D8" s="43">
        <v>-19.682539682539701</v>
      </c>
      <c r="E8" s="8">
        <v>257309</v>
      </c>
      <c r="F8" s="10">
        <v>213668187</v>
      </c>
    </row>
    <row r="9" spans="1:6">
      <c r="A9" s="5" t="s">
        <v>152</v>
      </c>
      <c r="B9" s="8">
        <v>103000</v>
      </c>
      <c r="C9" s="31">
        <v>7850</v>
      </c>
      <c r="D9" s="43">
        <v>-7.6213592233009697</v>
      </c>
      <c r="E9" s="8">
        <v>229318</v>
      </c>
      <c r="F9" s="10">
        <v>415111537</v>
      </c>
    </row>
    <row r="10" spans="1:6">
      <c r="A10" s="5" t="s">
        <v>153</v>
      </c>
      <c r="B10" s="8">
        <v>41750</v>
      </c>
      <c r="C10" s="31">
        <v>8250</v>
      </c>
      <c r="D10" s="43">
        <v>19.760479041916199</v>
      </c>
      <c r="E10" s="8">
        <v>159576</v>
      </c>
      <c r="F10" s="10">
        <v>48374832</v>
      </c>
    </row>
    <row r="11" spans="1:6">
      <c r="A11" s="5" t="s">
        <v>154</v>
      </c>
      <c r="B11" s="8">
        <v>29800</v>
      </c>
      <c r="C11" s="31">
        <v>1820</v>
      </c>
      <c r="D11" s="43">
        <v>6.1073825503355703</v>
      </c>
      <c r="E11" s="8">
        <v>144844</v>
      </c>
      <c r="F11" s="10">
        <v>67789652</v>
      </c>
    </row>
    <row r="12" spans="1:6">
      <c r="A12" s="5" t="s">
        <v>155</v>
      </c>
      <c r="B12" s="8">
        <v>122100</v>
      </c>
      <c r="C12" s="31">
        <v>13540</v>
      </c>
      <c r="D12" s="43">
        <v>11.089271089271101</v>
      </c>
      <c r="E12" s="8">
        <v>229422</v>
      </c>
      <c r="F12" s="10">
        <v>248651378</v>
      </c>
    </row>
    <row r="13" spans="1:6">
      <c r="A13" s="5" t="s">
        <v>156</v>
      </c>
      <c r="B13" s="8">
        <v>87200</v>
      </c>
      <c r="C13" s="31">
        <v>3520</v>
      </c>
      <c r="D13" s="43">
        <v>4.03669724770642</v>
      </c>
      <c r="E13" s="8">
        <v>197009</v>
      </c>
      <c r="F13" s="10">
        <v>15618197</v>
      </c>
    </row>
    <row r="14" spans="1:6">
      <c r="A14" s="5" t="s">
        <v>157</v>
      </c>
      <c r="B14" s="8">
        <v>192000</v>
      </c>
      <c r="C14" s="31">
        <v>34000</v>
      </c>
      <c r="D14" s="43">
        <v>-17.7083333333333</v>
      </c>
      <c r="E14" s="8">
        <v>512514</v>
      </c>
      <c r="F14" s="10">
        <v>728002365</v>
      </c>
    </row>
  </sheetData>
  <phoneticPr fontId="1" type="noConversion"/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workbookViewId="0">
      <selection activeCell="F9" sqref="F9"/>
    </sheetView>
  </sheetViews>
  <sheetFormatPr defaultRowHeight="16.5"/>
  <cols>
    <col min="1" max="1" width="13.25" customWidth="1"/>
    <col min="2" max="2" width="14.375" bestFit="1" customWidth="1"/>
    <col min="3" max="3" width="12.5" customWidth="1"/>
  </cols>
  <sheetData>
    <row r="1" spans="1:3" ht="19.5">
      <c r="A1" s="33" t="s">
        <v>197</v>
      </c>
    </row>
    <row r="3" spans="1:3">
      <c r="A3" s="34" t="s">
        <v>158</v>
      </c>
      <c r="B3" s="34" t="s">
        <v>159</v>
      </c>
      <c r="C3" s="34" t="s">
        <v>160</v>
      </c>
    </row>
    <row r="4" spans="1:3">
      <c r="A4" t="s">
        <v>161</v>
      </c>
      <c r="B4" t="s">
        <v>162</v>
      </c>
      <c r="C4" s="35">
        <v>10000</v>
      </c>
    </row>
    <row r="5" spans="1:3">
      <c r="A5" t="s">
        <v>163</v>
      </c>
      <c r="B5" t="s">
        <v>164</v>
      </c>
      <c r="C5" s="35">
        <v>20000</v>
      </c>
    </row>
    <row r="6" spans="1:3">
      <c r="A6" t="s">
        <v>165</v>
      </c>
      <c r="B6" t="s">
        <v>166</v>
      </c>
      <c r="C6" s="35">
        <v>10000</v>
      </c>
    </row>
    <row r="7" spans="1:3">
      <c r="A7" t="s">
        <v>167</v>
      </c>
      <c r="B7" t="s">
        <v>168</v>
      </c>
      <c r="C7" s="35">
        <v>5000</v>
      </c>
    </row>
    <row r="8" spans="1:3">
      <c r="A8" t="s">
        <v>169</v>
      </c>
      <c r="B8" t="s">
        <v>170</v>
      </c>
      <c r="C8" s="35">
        <v>100000</v>
      </c>
    </row>
    <row r="9" spans="1:3">
      <c r="A9" t="s">
        <v>171</v>
      </c>
      <c r="B9" t="s">
        <v>172</v>
      </c>
      <c r="C9" s="35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200025</xdr:colOff>
                <xdr:row>1</xdr:row>
                <xdr:rowOff>0</xdr:rowOff>
              </from>
              <to>
                <xdr:col>4</xdr:col>
                <xdr:colOff>552450</xdr:colOff>
                <xdr:row>2</xdr:row>
                <xdr:rowOff>104775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SE</cp:lastModifiedBy>
  <dcterms:created xsi:type="dcterms:W3CDTF">2023-05-12T01:27:33Z</dcterms:created>
  <dcterms:modified xsi:type="dcterms:W3CDTF">2025-02-05T02:00:24Z</dcterms:modified>
</cp:coreProperties>
</file>