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10440f63630d53e/Desktop/2026-여름학기/시나공 컴활 1급 실기/2026기본서_컴활1급실기/01 엑셀/04 실전모의고사/"/>
    </mc:Choice>
  </mc:AlternateContent>
  <xr:revisionPtr revIDLastSave="29" documentId="13_ncr:1_{06765B05-F6F4-4505-BC3E-772392F04BDE}" xr6:coauthVersionLast="47" xr6:coauthVersionMax="47" xr10:uidLastSave="{03DF5F5E-7AE7-4DC8-9F9B-01C683412ED7}"/>
  <bookViews>
    <workbookView xWindow="-108" yWindow="-108" windowWidth="23256" windowHeight="12456" activeTab="2" xr2:uid="{687888A0-7169-4D04-8AED-D6529133C41D}"/>
  </bookViews>
  <sheets>
    <sheet name="기본작업-1" sheetId="1" r:id="rId1"/>
    <sheet name="기본작업-2" sheetId="2" r:id="rId2"/>
    <sheet name="계산작업" sheetId="3" r:id="rId3"/>
    <sheet name="분석작업-1" sheetId="8" r:id="rId4"/>
    <sheet name="분석작업-2" sheetId="4" r:id="rId5"/>
    <sheet name="기타작업-1" sheetId="5" r:id="rId6"/>
    <sheet name="기타작업-2" sheetId="6" r:id="rId7"/>
    <sheet name="기타작업-3" sheetId="7" r:id="rId8"/>
  </sheets>
  <functionGroups builtInGroupCount="19"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3" l="1" a="1"/>
  <c r="H19" i="3" s="1"/>
  <c r="H16" i="3"/>
  <c r="H17" i="3"/>
  <c r="H18" i="3"/>
  <c r="H20" i="3"/>
  <c r="J4" i="3" a="1"/>
  <c r="J4" i="3" s="1"/>
  <c r="J5" i="3" a="1"/>
  <c r="J5" i="3"/>
  <c r="J6" i="3" a="1"/>
  <c r="J6" i="3" s="1"/>
  <c r="J7" i="3" a="1"/>
  <c r="J7" i="3"/>
  <c r="J8" i="3" a="1"/>
  <c r="J8" i="3"/>
  <c r="J9" i="3" a="1"/>
  <c r="J9" i="3"/>
  <c r="J10" i="3" a="1"/>
  <c r="J10" i="3" s="1"/>
  <c r="J11" i="3" a="1"/>
  <c r="J11" i="3"/>
  <c r="J3" i="3" a="1"/>
  <c r="J3" i="3" s="1"/>
  <c r="D4" i="3" a="1"/>
  <c r="D4" i="3"/>
  <c r="D5" i="3" a="1"/>
  <c r="D5" i="3" s="1"/>
  <c r="D6" i="3" a="1"/>
  <c r="D6" i="3"/>
  <c r="D3" i="3" a="1"/>
  <c r="D3" i="3" s="1"/>
  <c r="C3" i="3" a="1"/>
  <c r="C3" i="3" s="1"/>
  <c r="C4" i="3" a="1"/>
  <c r="C4" i="3" s="1"/>
  <c r="C5" i="3" a="1"/>
  <c r="C5" i="3" s="1"/>
  <c r="C6" i="3" a="1"/>
  <c r="C6" i="3"/>
  <c r="B4" i="3" a="1"/>
  <c r="B4" i="3"/>
  <c r="B5" i="3" a="1"/>
  <c r="B5" i="3"/>
  <c r="B6" i="3" a="1"/>
  <c r="B6" i="3" s="1"/>
  <c r="B3" i="3" a="1"/>
  <c r="B3" i="3" s="1"/>
  <c r="E4" i="5"/>
  <c r="E5" i="5"/>
  <c r="E6" i="5"/>
  <c r="E7" i="5"/>
  <c r="E8" i="5"/>
  <c r="D3" i="4"/>
  <c r="D4" i="4"/>
  <c r="D5" i="4"/>
  <c r="D6" i="4"/>
  <c r="D7" i="4"/>
  <c r="D8" i="4"/>
  <c r="H4" i="2"/>
  <c r="I4" i="2"/>
  <c r="H5" i="2"/>
  <c r="I5" i="2"/>
  <c r="H6" i="2"/>
  <c r="I6" i="2"/>
  <c r="H7" i="2"/>
  <c r="I7" i="2"/>
  <c r="H8" i="2"/>
  <c r="I8" i="2"/>
  <c r="H9" i="2"/>
  <c r="I9" i="2"/>
  <c r="H10" i="2"/>
  <c r="I10" i="2"/>
  <c r="H11" i="2"/>
  <c r="I11" i="2"/>
  <c r="H12" i="2"/>
  <c r="I12" i="2"/>
  <c r="H13" i="2"/>
  <c r="I13" i="2"/>
  <c r="H14" i="2"/>
  <c r="I14" i="2"/>
  <c r="H15" i="2"/>
  <c r="I15" i="2"/>
  <c r="H16" i="2"/>
  <c r="I16" i="2"/>
  <c r="H17" i="2"/>
  <c r="I17" i="2"/>
  <c r="H18" i="2"/>
  <c r="I18" i="2"/>
  <c r="H19" i="2"/>
  <c r="I19" i="2"/>
  <c r="H20" i="2"/>
  <c r="I20" i="2"/>
  <c r="K4" i="3" a="1"/>
  <c r="K10" i="3" a="1"/>
  <c r="K5" i="3" a="1"/>
  <c r="K11" i="3" a="1"/>
  <c r="K7" i="3" a="1"/>
  <c r="K8" i="3" a="1"/>
  <c r="K9" i="3" a="1"/>
  <c r="K6" i="3" a="1"/>
  <c r="K3" i="3" a="1"/>
  <c r="K6" i="3" l="1"/>
  <c r="K9" i="3"/>
  <c r="K8" i="3"/>
  <c r="K7" i="3"/>
  <c r="K11" i="3"/>
  <c r="K5" i="3"/>
  <c r="K10" i="3"/>
  <c r="K4" i="3"/>
  <c r="K3" i="3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<sst xmlns="http://schemas.openxmlformats.org/spreadsheetml/2006/main" count="270" uniqueCount="176">
  <si>
    <t>게임매장 매출현황</t>
  </si>
  <si>
    <t>게임명</t>
  </si>
  <si>
    <t>대상</t>
  </si>
  <si>
    <t>판매일자</t>
  </si>
  <si>
    <t>수량</t>
  </si>
  <si>
    <t>매출액</t>
  </si>
  <si>
    <t>이익금</t>
  </si>
  <si>
    <t>단풍천국</t>
  </si>
  <si>
    <t>18세</t>
  </si>
  <si>
    <t>당구</t>
  </si>
  <si>
    <t>반지의 왕자</t>
  </si>
  <si>
    <t>16세</t>
  </si>
  <si>
    <t>스타나라</t>
  </si>
  <si>
    <t>17세</t>
  </si>
  <si>
    <t>중간고사 성적표</t>
  </si>
  <si>
    <t>성명</t>
  </si>
  <si>
    <t>성별</t>
  </si>
  <si>
    <t>국어</t>
  </si>
  <si>
    <t>영어</t>
  </si>
  <si>
    <t>수학</t>
  </si>
  <si>
    <t>사회</t>
  </si>
  <si>
    <t>과학</t>
  </si>
  <si>
    <t>총점</t>
  </si>
  <si>
    <t>평균</t>
  </si>
  <si>
    <t>이해자</t>
  </si>
  <si>
    <t>여</t>
  </si>
  <si>
    <t>김용이</t>
  </si>
  <si>
    <t>남</t>
  </si>
  <si>
    <t>한둘이</t>
  </si>
  <si>
    <t>오진아</t>
  </si>
  <si>
    <t>강한율</t>
  </si>
  <si>
    <t>구민호</t>
  </si>
  <si>
    <t>임영숙</t>
  </si>
  <si>
    <t>김찬국</t>
  </si>
  <si>
    <t>최고다</t>
  </si>
  <si>
    <t>신호등</t>
  </si>
  <si>
    <t>고양신</t>
  </si>
  <si>
    <t>우동욱</t>
  </si>
  <si>
    <t>황운기</t>
  </si>
  <si>
    <t>오지영</t>
  </si>
  <si>
    <t>이태원</t>
  </si>
  <si>
    <t>조진영</t>
  </si>
  <si>
    <t>김만도</t>
  </si>
  <si>
    <t>[표1]</t>
  </si>
  <si>
    <t>[표3]</t>
  </si>
  <si>
    <t>연말 상여금 지급 현황</t>
  </si>
  <si>
    <t>단위 : 천원</t>
  </si>
  <si>
    <t>직무</t>
  </si>
  <si>
    <t>6급</t>
  </si>
  <si>
    <t>7급</t>
  </si>
  <si>
    <t>50번째 백분위수</t>
  </si>
  <si>
    <t>사원명</t>
  </si>
  <si>
    <t>직위</t>
  </si>
  <si>
    <t>기본급</t>
  </si>
  <si>
    <t>상여비율</t>
  </si>
  <si>
    <t>지급액</t>
  </si>
  <si>
    <t>간호</t>
  </si>
  <si>
    <t>신소진</t>
  </si>
  <si>
    <t>사원</t>
  </si>
  <si>
    <t>건축</t>
  </si>
  <si>
    <t>이은철</t>
  </si>
  <si>
    <t>차장</t>
  </si>
  <si>
    <t>행정</t>
  </si>
  <si>
    <t>박희천</t>
  </si>
  <si>
    <t>과장</t>
  </si>
  <si>
    <t>환경</t>
  </si>
  <si>
    <t>노수용</t>
  </si>
  <si>
    <t>조명섭</t>
  </si>
  <si>
    <t>대리</t>
  </si>
  <si>
    <t>[표2]</t>
  </si>
  <si>
    <t>인사현황</t>
  </si>
  <si>
    <t>이기수</t>
  </si>
  <si>
    <t>부장</t>
  </si>
  <si>
    <t>직급</t>
  </si>
  <si>
    <t>성   명</t>
  </si>
  <si>
    <t>소        속</t>
  </si>
  <si>
    <t>성적</t>
  </si>
  <si>
    <t>최신호</t>
  </si>
  <si>
    <t>공재룡</t>
  </si>
  <si>
    <t>위생과</t>
  </si>
  <si>
    <t>박건창</t>
  </si>
  <si>
    <t>곽배동</t>
  </si>
  <si>
    <t>교통행정과</t>
  </si>
  <si>
    <t>김재규</t>
  </si>
  <si>
    <t>김유신</t>
  </si>
  <si>
    <t>보건사업과</t>
  </si>
  <si>
    <t>총상여금</t>
  </si>
  <si>
    <t>김이길</t>
  </si>
  <si>
    <t>박경숙</t>
  </si>
  <si>
    <t>박난초</t>
  </si>
  <si>
    <t>박영미</t>
  </si>
  <si>
    <t>사회복지과</t>
  </si>
  <si>
    <t>배승우</t>
  </si>
  <si>
    <t>총무과</t>
  </si>
  <si>
    <t>백수인</t>
  </si>
  <si>
    <t>여종택</t>
  </si>
  <si>
    <t>회계과</t>
  </si>
  <si>
    <t>오장규</t>
  </si>
  <si>
    <t>우병순</t>
  </si>
  <si>
    <t>농림과</t>
  </si>
  <si>
    <t>이덕화</t>
  </si>
  <si>
    <t>징수과</t>
  </si>
  <si>
    <t>이성만</t>
  </si>
  <si>
    <t>상여금 차지율</t>
  </si>
  <si>
    <t>이순선</t>
  </si>
  <si>
    <t>민방위과</t>
  </si>
  <si>
    <t>장병철</t>
  </si>
  <si>
    <t>장성태</t>
  </si>
  <si>
    <t>장재근</t>
  </si>
  <si>
    <t>최은경</t>
  </si>
  <si>
    <t>추병선</t>
  </si>
  <si>
    <t>판매량</t>
  </si>
  <si>
    <t>2월</t>
  </si>
  <si>
    <t>3월</t>
  </si>
  <si>
    <t>4월</t>
  </si>
  <si>
    <t>5월</t>
  </si>
  <si>
    <t>6월</t>
  </si>
  <si>
    <t>[표1]</t>
    <phoneticPr fontId="1" type="noConversion"/>
  </si>
  <si>
    <t>[표2]</t>
    <phoneticPr fontId="1" type="noConversion"/>
  </si>
  <si>
    <t>생산기간</t>
    <phoneticPr fontId="9" type="noConversion"/>
  </si>
  <si>
    <t>생산량</t>
    <phoneticPr fontId="9" type="noConversion"/>
  </si>
  <si>
    <t>판매량</t>
    <phoneticPr fontId="9" type="noConversion"/>
  </si>
  <si>
    <t>판매율</t>
    <phoneticPr fontId="9" type="noConversion"/>
  </si>
  <si>
    <t>판매량</t>
    <phoneticPr fontId="10" type="noConversion"/>
  </si>
  <si>
    <t>판매율</t>
    <phoneticPr fontId="10" type="noConversion"/>
  </si>
  <si>
    <t>1월</t>
    <phoneticPr fontId="9" type="noConversion"/>
  </si>
  <si>
    <t>부산지점 판매 현황</t>
  </si>
  <si>
    <t>제품</t>
  </si>
  <si>
    <t>판매단가</t>
  </si>
  <si>
    <t>판매금액</t>
  </si>
  <si>
    <t>컴퓨터</t>
  </si>
  <si>
    <t>냉장고</t>
  </si>
  <si>
    <t>카메라</t>
  </si>
  <si>
    <t>모니터</t>
  </si>
  <si>
    <t>월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</si>
  <si>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</si>
  <si>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</si>
  <si>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</si>
  <si>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</si>
  <si>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</si>
  <si>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종목명</t>
    <phoneticPr fontId="1" type="noConversion"/>
  </si>
  <si>
    <t>종가</t>
    <phoneticPr fontId="1" type="noConversion"/>
  </si>
  <si>
    <t>전일비</t>
    <phoneticPr fontId="1" type="noConversion"/>
  </si>
  <si>
    <t>등락률(%)</t>
    <phoneticPr fontId="1" type="noConversion"/>
  </si>
  <si>
    <t>시가총액(억원)</t>
    <phoneticPr fontId="1" type="noConversion"/>
  </si>
  <si>
    <t>상장주식수</t>
    <phoneticPr fontId="1" type="noConversion"/>
  </si>
  <si>
    <t>남원물산</t>
    <phoneticPr fontId="1" type="noConversion"/>
  </si>
  <si>
    <t>한국산업</t>
    <phoneticPr fontId="1" type="noConversion"/>
  </si>
  <si>
    <t>종일제강</t>
    <phoneticPr fontId="1" type="noConversion"/>
  </si>
  <si>
    <t>성대상사</t>
    <phoneticPr fontId="1" type="noConversion"/>
  </si>
  <si>
    <t>유명반도체</t>
    <phoneticPr fontId="1" type="noConversion"/>
  </si>
  <si>
    <t>우리제약</t>
    <phoneticPr fontId="1" type="noConversion"/>
  </si>
  <si>
    <t>진흥화학</t>
    <phoneticPr fontId="1" type="noConversion"/>
  </si>
  <si>
    <t>한국제지</t>
    <phoneticPr fontId="1" type="noConversion"/>
  </si>
  <si>
    <t>신한양조</t>
    <phoneticPr fontId="1" type="noConversion"/>
  </si>
  <si>
    <t>서울전자</t>
    <phoneticPr fontId="1" type="noConversion"/>
  </si>
  <si>
    <t>일성증권</t>
    <phoneticPr fontId="1" type="noConversion"/>
  </si>
  <si>
    <t>두성전자</t>
    <phoneticPr fontId="1" type="noConversion"/>
  </si>
  <si>
    <t>불우이웃성금 송금현황</t>
  </si>
  <si>
    <t>송금자</t>
  </si>
  <si>
    <t>계좌</t>
  </si>
  <si>
    <t>금액</t>
  </si>
  <si>
    <t>김천사</t>
  </si>
  <si>
    <t>111-1234-567</t>
  </si>
  <si>
    <t>최하늘</t>
  </si>
  <si>
    <t>222-4567-890</t>
  </si>
  <si>
    <t>최도움</t>
  </si>
  <si>
    <t>333-9876-432</t>
  </si>
  <si>
    <t>박사랑</t>
  </si>
  <si>
    <t>444-1854-325</t>
  </si>
  <si>
    <t>김우상</t>
  </si>
  <si>
    <t>1254-2542-251</t>
  </si>
  <si>
    <t>김원상</t>
  </si>
  <si>
    <t>2452-2451-253</t>
  </si>
  <si>
    <t>길벗은행</t>
    <phoneticPr fontId="1" type="noConversion"/>
  </si>
  <si>
    <t>[표4] 직위별 상여금 차지율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</si>
</sst>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0.0_);[Red]\(0.0\)"/>
    <numFmt numFmtId="178" formatCode="0.0%"/>
    <numFmt numFmtId="179" formatCode="yy&quot;-&quot;m&quot;-&quot;d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8"/>
      <name val="돋움체"/>
      <family val="3"/>
      <charset val="129"/>
    </font>
    <font>
      <sz val="8"/>
      <name val="돋움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vertical="center"/>
    </xf>
    <xf numFmtId="41" fontId="0" fillId="0" borderId="1" xfId="1" applyFont="1" applyBorder="1" applyAlignment="1">
      <alignment vertical="center"/>
    </xf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left" vertical="center"/>
    </xf>
    <xf numFmtId="0" fontId="7" fillId="0" borderId="5" xfId="3" applyFont="1" applyBorder="1" applyAlignment="1">
      <alignment vertical="center"/>
    </xf>
    <xf numFmtId="0" fontId="7" fillId="0" borderId="5" xfId="3" applyFont="1" applyBorder="1" applyAlignment="1">
      <alignment horizontal="center" vertical="center"/>
    </xf>
    <xf numFmtId="0" fontId="8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8" fillId="0" borderId="1" xfId="3" applyFont="1" applyBorder="1" applyAlignment="1">
      <alignment horizontal="center" vertical="center" wrapText="1"/>
    </xf>
    <xf numFmtId="9" fontId="8" fillId="0" borderId="1" xfId="4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41" fontId="8" fillId="0" borderId="1" xfId="5" applyFont="1" applyBorder="1" applyAlignment="1">
      <alignment vertical="center"/>
    </xf>
    <xf numFmtId="178" fontId="8" fillId="0" borderId="1" xfId="4" applyNumberFormat="1" applyFont="1" applyFill="1" applyBorder="1" applyAlignment="1">
      <alignment horizontal="center" vertical="center"/>
    </xf>
    <xf numFmtId="41" fontId="8" fillId="0" borderId="1" xfId="5" applyFont="1" applyFill="1" applyBorder="1" applyAlignment="1">
      <alignment horizontal="center" vertical="center" wrapText="1"/>
    </xf>
    <xf numFmtId="178" fontId="8" fillId="0" borderId="1" xfId="4" applyNumberFormat="1" applyFont="1" applyBorder="1" applyAlignment="1">
      <alignment horizontal="center" vertical="center"/>
    </xf>
    <xf numFmtId="0" fontId="8" fillId="4" borderId="1" xfId="3" applyFont="1" applyFill="1" applyBorder="1" applyAlignment="1">
      <alignment horizontal="center" vertical="center"/>
    </xf>
    <xf numFmtId="41" fontId="8" fillId="4" borderId="1" xfId="5" applyFont="1" applyFill="1" applyBorder="1" applyAlignment="1">
      <alignment vertical="center"/>
    </xf>
    <xf numFmtId="178" fontId="8" fillId="4" borderId="1" xfId="4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9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1" fontId="14" fillId="0" borderId="1" xfId="1" applyFont="1" applyBorder="1">
      <alignment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1" fontId="0" fillId="0" borderId="0" xfId="1" applyFont="1">
      <alignment vertical="center"/>
    </xf>
    <xf numFmtId="0" fontId="3" fillId="0" borderId="0" xfId="0" applyFont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1" fontId="0" fillId="0" borderId="1" xfId="0" applyNumberFormat="1" applyBorder="1">
      <alignment vertical="center"/>
    </xf>
  </cellXfs>
  <cellStyles count="6">
    <cellStyle name="백분율" xfId="2" builtinId="5"/>
    <cellStyle name="백분율 2" xfId="4" xr:uid="{D34A8DDD-652D-4B6C-99F9-103595B26F42}"/>
    <cellStyle name="쉼표 [0]" xfId="1" builtinId="6"/>
    <cellStyle name="쉼표 [0] 2" xfId="5" xr:uid="{B7FA6B25-D92E-43BB-A0E5-74A2691F8974}"/>
    <cellStyle name="표준" xfId="0" builtinId="0"/>
    <cellStyle name="표준 2" xfId="3" xr:uid="{DF231A5F-E52D-4662-BC7C-2F1617CDED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'기타작업-1'!$E$3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'기타작업-1'!$A$4:$A$8</c:f>
              <c:strCache>
                <c:ptCount val="5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</c:strCache>
            </c:strRef>
          </c:cat>
          <c:val>
            <c:numRef>
              <c:f>'기타작업-1'!$E$4:$E$8</c:f>
              <c:numCache>
                <c:formatCode>_(* #,##0_);_(* \(#,##0\);_(* "-"_);_(@_)</c:formatCode>
                <c:ptCount val="5"/>
                <c:pt idx="0">
                  <c:v>8400</c:v>
                </c:pt>
                <c:pt idx="1">
                  <c:v>18000</c:v>
                </c:pt>
                <c:pt idx="2">
                  <c:v>3200</c:v>
                </c:pt>
                <c:pt idx="3">
                  <c:v>6300</c:v>
                </c:pt>
                <c:pt idx="4">
                  <c:v>1200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36-4BF2-91F4-0116159DE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10247167"/>
        <c:axId val="1800685343"/>
      </c:barChart>
      <c:catAx>
        <c:axId val="1510247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00685343"/>
        <c:crosses val="autoZero"/>
        <c:auto val="1"/>
        <c:lblAlgn val="ctr"/>
        <c:lblOffset val="100"/>
        <c:noMultiLvlLbl val="0"/>
      </c:catAx>
      <c:valAx>
        <c:axId val="1800685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102471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228600</xdr:colOff>
      <xdr:row>2</xdr:row>
      <xdr:rowOff>0</xdr:rowOff>
    </xdr:from>
    <xdr:to>
      <xdr:col>12</xdr:col>
      <xdr:colOff>0</xdr:colOff>
      <xdr:row>5</xdr:row>
      <xdr:rowOff>47625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172200" y="482600"/>
          <a:ext cx="1752600" cy="6953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400"/>
            <a:t> </a:t>
          </a:r>
          <a:r>
            <a:rPr lang="ko-KR" altLang="en-US" sz="1300" b="1">
              <a:solidFill>
                <a:schemeClr val="tx1"/>
              </a:solidFill>
            </a:rPr>
            <a:t>전체 학생수 </a:t>
          </a:r>
          <a:r>
            <a:rPr lang="en-US" altLang="ko-KR" sz="1400">
              <a:solidFill>
                <a:schemeClr val="tx1"/>
              </a:solidFill>
            </a:rPr>
            <a:t>: </a:t>
          </a:r>
          <a:r>
            <a:rPr lang="en-US" altLang="ko-KR" sz="1300">
              <a:solidFill>
                <a:schemeClr val="tx1"/>
              </a:solidFill>
            </a:rPr>
            <a:t>17</a:t>
          </a:r>
          <a:r>
            <a:rPr lang="ko-KR" altLang="en-US" sz="1300">
              <a:solidFill>
                <a:schemeClr val="tx1"/>
              </a:solidFill>
            </a:rPr>
            <a:t>명</a:t>
          </a:r>
        </a:p>
        <a:p>
          <a:pPr algn="l"/>
          <a:r>
            <a:rPr lang="ko-KR" altLang="en-US" sz="1100" b="1">
              <a:solidFill>
                <a:schemeClr val="tx1"/>
              </a:solidFill>
            </a:rPr>
            <a:t> </a:t>
          </a:r>
          <a:r>
            <a:rPr lang="ko-KR" altLang="en-US" sz="1300" b="1">
              <a:solidFill>
                <a:schemeClr val="tx1"/>
              </a:solidFill>
            </a:rPr>
            <a:t>전체 평균 </a:t>
          </a:r>
          <a:r>
            <a:rPr lang="en-US" altLang="ko-KR" sz="1400">
              <a:solidFill>
                <a:schemeClr val="tx1"/>
              </a:solidFill>
            </a:rPr>
            <a:t>: </a:t>
          </a:r>
          <a:r>
            <a:rPr lang="en-US" altLang="ko-KR" sz="1300">
              <a:solidFill>
                <a:schemeClr val="tx1"/>
              </a:solidFill>
            </a:rPr>
            <a:t>82</a:t>
          </a:r>
          <a:r>
            <a:rPr lang="ko-KR" altLang="en-US" sz="1300">
              <a:solidFill>
                <a:schemeClr val="tx1"/>
              </a:solidFill>
            </a:rPr>
            <a:t>점</a:t>
          </a:r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6</xdr:col>
      <xdr:colOff>0</xdr:colOff>
      <xdr:row>24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1</xdr:row>
          <xdr:rowOff>0</xdr:rowOff>
        </xdr:from>
        <xdr:to>
          <xdr:col>4</xdr:col>
          <xdr:colOff>556260</xdr:colOff>
          <xdr:row>2</xdr:row>
          <xdr:rowOff>106680</xdr:rowOff>
        </xdr:to>
        <xdr:sp macro="" textlink="">
          <xdr:nvSpPr>
            <xdr:cNvPr id="3073" name="cmd송금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7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E51-14F6-4A14-9C02-5ABA76440F0A}">
  <sheetPr codeName="Sheet2"/>
  <dimension ref="A1:F14"/>
  <sheetViews>
    <sheetView workbookViewId="0">
      <selection activeCell="C33" sqref="C33"/>
    </sheetView>
  </sheetViews>
  <sheetFormatPr defaultRowHeight="17.399999999999999"/>
  <cols>
    <col min="1" max="1" width="11.59765625" bestFit="1" customWidth="1"/>
    <col min="3" max="3" width="11.59765625" customWidth="1"/>
    <col min="4" max="4" width="6.19921875" customWidth="1"/>
  </cols>
  <sheetData>
    <row r="1" spans="1:6" ht="21">
      <c r="A1" s="37" t="s">
        <v>0</v>
      </c>
      <c r="B1" s="37"/>
      <c r="C1" s="37"/>
      <c r="D1" s="37"/>
      <c r="E1" s="37"/>
      <c r="F1" s="37"/>
    </row>
    <row r="3" spans="1:6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>
      <c r="A4" t="s">
        <v>7</v>
      </c>
      <c r="B4" t="s">
        <v>8</v>
      </c>
      <c r="C4" s="2">
        <v>45152</v>
      </c>
      <c r="D4">
        <v>12</v>
      </c>
      <c r="E4">
        <v>162960</v>
      </c>
      <c r="F4">
        <v>12000</v>
      </c>
    </row>
    <row r="5" spans="1:6">
      <c r="A5" t="s">
        <v>9</v>
      </c>
      <c r="B5" t="s">
        <v>8</v>
      </c>
      <c r="C5" s="2">
        <v>45023</v>
      </c>
      <c r="D5">
        <v>11</v>
      </c>
      <c r="E5">
        <v>124058</v>
      </c>
      <c r="F5">
        <v>8000</v>
      </c>
    </row>
    <row r="6" spans="1:6">
      <c r="A6" t="s">
        <v>9</v>
      </c>
      <c r="B6" t="s">
        <v>8</v>
      </c>
      <c r="C6" s="2">
        <v>44935</v>
      </c>
      <c r="D6">
        <v>15</v>
      </c>
      <c r="E6">
        <v>169170</v>
      </c>
      <c r="F6">
        <v>56000</v>
      </c>
    </row>
    <row r="7" spans="1:6">
      <c r="A7" t="s">
        <v>10</v>
      </c>
      <c r="B7" t="s">
        <v>11</v>
      </c>
      <c r="C7" s="2">
        <v>45115</v>
      </c>
      <c r="D7">
        <v>10</v>
      </c>
      <c r="E7">
        <v>85000</v>
      </c>
      <c r="F7">
        <v>11700</v>
      </c>
    </row>
    <row r="8" spans="1:6">
      <c r="A8" t="s">
        <v>10</v>
      </c>
      <c r="B8" t="s">
        <v>11</v>
      </c>
      <c r="C8" s="2">
        <v>45086</v>
      </c>
      <c r="D8">
        <v>21</v>
      </c>
      <c r="E8">
        <v>178500</v>
      </c>
      <c r="F8">
        <v>27300</v>
      </c>
    </row>
    <row r="9" spans="1:6">
      <c r="A9" t="s">
        <v>10</v>
      </c>
      <c r="B9" t="s">
        <v>11</v>
      </c>
      <c r="C9" s="2">
        <v>45054</v>
      </c>
      <c r="D9">
        <v>25</v>
      </c>
      <c r="E9">
        <v>593000</v>
      </c>
      <c r="F9">
        <v>85700</v>
      </c>
    </row>
    <row r="10" spans="1:6">
      <c r="A10" t="s">
        <v>10</v>
      </c>
      <c r="B10" t="s">
        <v>11</v>
      </c>
      <c r="C10" s="2">
        <v>45021</v>
      </c>
      <c r="D10">
        <v>22</v>
      </c>
      <c r="E10">
        <v>187000</v>
      </c>
      <c r="F10">
        <v>39000</v>
      </c>
    </row>
    <row r="11" spans="1:6">
      <c r="A11" t="s">
        <v>10</v>
      </c>
      <c r="B11" t="s">
        <v>11</v>
      </c>
      <c r="C11" s="2">
        <v>44990</v>
      </c>
      <c r="D11">
        <v>11</v>
      </c>
      <c r="E11">
        <v>93500</v>
      </c>
      <c r="F11">
        <v>39000</v>
      </c>
    </row>
    <row r="12" spans="1:6">
      <c r="A12" t="s">
        <v>12</v>
      </c>
      <c r="B12" t="s">
        <v>13</v>
      </c>
      <c r="C12" s="2">
        <v>44989</v>
      </c>
      <c r="D12">
        <v>15</v>
      </c>
      <c r="E12">
        <v>243250</v>
      </c>
      <c r="F12">
        <v>75000</v>
      </c>
    </row>
    <row r="13" spans="1:6">
      <c r="A13" t="s">
        <v>12</v>
      </c>
      <c r="B13" t="s">
        <v>13</v>
      </c>
      <c r="C13" s="2">
        <v>44962</v>
      </c>
      <c r="D13">
        <v>20</v>
      </c>
      <c r="E13">
        <v>208500</v>
      </c>
      <c r="F13">
        <v>75000</v>
      </c>
    </row>
    <row r="14" spans="1:6">
      <c r="A14" t="s">
        <v>12</v>
      </c>
      <c r="B14" t="s">
        <v>11</v>
      </c>
      <c r="C14" s="2">
        <v>44928</v>
      </c>
      <c r="D14">
        <v>19</v>
      </c>
      <c r="E14">
        <v>660250</v>
      </c>
      <c r="F14">
        <v>19500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FC97-C93B-4FA5-9908-B190D4CD0E48}">
  <sheetPr codeName="Sheet3"/>
  <dimension ref="A1:I20"/>
  <sheetViews>
    <sheetView workbookViewId="0">
      <selection sqref="A1:I1"/>
    </sheetView>
  </sheetViews>
  <sheetFormatPr defaultRowHeight="17.399999999999999"/>
  <sheetData>
    <row r="1" spans="1:9" ht="21">
      <c r="A1" s="37" t="s">
        <v>14</v>
      </c>
      <c r="B1" s="37"/>
      <c r="C1" s="37"/>
      <c r="D1" s="37"/>
      <c r="E1" s="37"/>
      <c r="F1" s="37"/>
      <c r="G1" s="37"/>
      <c r="H1" s="37"/>
      <c r="I1" s="37"/>
    </row>
    <row r="3" spans="1:9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23</v>
      </c>
    </row>
    <row r="4" spans="1:9">
      <c r="A4" s="4" t="s">
        <v>24</v>
      </c>
      <c r="B4" s="4" t="s">
        <v>25</v>
      </c>
      <c r="C4" s="4">
        <v>80</v>
      </c>
      <c r="D4" s="4">
        <v>78</v>
      </c>
      <c r="E4" s="4">
        <v>82</v>
      </c>
      <c r="F4" s="4">
        <v>90</v>
      </c>
      <c r="G4" s="4">
        <v>81</v>
      </c>
      <c r="H4" s="4">
        <f t="shared" ref="H4:H20" si="0">SUM(C4:G4)</f>
        <v>411</v>
      </c>
      <c r="I4" s="5">
        <f t="shared" ref="I4:I20" si="1">AVERAGE(C4:G4)</f>
        <v>82.2</v>
      </c>
    </row>
    <row r="5" spans="1:9">
      <c r="A5" s="4" t="s">
        <v>26</v>
      </c>
      <c r="B5" s="4" t="s">
        <v>27</v>
      </c>
      <c r="C5" s="4">
        <v>64</v>
      </c>
      <c r="D5" s="4">
        <v>67</v>
      </c>
      <c r="E5" s="4">
        <v>67</v>
      </c>
      <c r="F5" s="4">
        <v>81</v>
      </c>
      <c r="G5" s="4">
        <v>55</v>
      </c>
      <c r="H5" s="4">
        <f t="shared" si="0"/>
        <v>334</v>
      </c>
      <c r="I5" s="5">
        <f t="shared" si="1"/>
        <v>66.8</v>
      </c>
    </row>
    <row r="6" spans="1:9">
      <c r="A6" s="4" t="s">
        <v>28</v>
      </c>
      <c r="B6" s="4" t="s">
        <v>25</v>
      </c>
      <c r="C6" s="4">
        <v>92</v>
      </c>
      <c r="D6" s="4">
        <v>90</v>
      </c>
      <c r="E6" s="4">
        <v>94</v>
      </c>
      <c r="F6" s="4">
        <v>93</v>
      </c>
      <c r="G6" s="4">
        <v>95</v>
      </c>
      <c r="H6" s="4">
        <f t="shared" si="0"/>
        <v>464</v>
      </c>
      <c r="I6" s="5">
        <f t="shared" si="1"/>
        <v>92.8</v>
      </c>
    </row>
    <row r="7" spans="1:9">
      <c r="A7" s="4" t="s">
        <v>29</v>
      </c>
      <c r="B7" s="4" t="s">
        <v>25</v>
      </c>
      <c r="C7" s="4">
        <v>86</v>
      </c>
      <c r="D7" s="4">
        <v>84</v>
      </c>
      <c r="E7" s="4">
        <v>85</v>
      </c>
      <c r="F7" s="4">
        <v>91</v>
      </c>
      <c r="G7" s="4">
        <v>87</v>
      </c>
      <c r="H7" s="4">
        <f t="shared" si="0"/>
        <v>433</v>
      </c>
      <c r="I7" s="5">
        <f t="shared" si="1"/>
        <v>86.6</v>
      </c>
    </row>
    <row r="8" spans="1:9">
      <c r="A8" s="4" t="s">
        <v>30</v>
      </c>
      <c r="B8" s="4" t="s">
        <v>27</v>
      </c>
      <c r="C8" s="4">
        <v>81</v>
      </c>
      <c r="D8" s="4">
        <v>84</v>
      </c>
      <c r="E8" s="4">
        <v>78</v>
      </c>
      <c r="F8" s="4">
        <v>81</v>
      </c>
      <c r="G8" s="4">
        <v>90</v>
      </c>
      <c r="H8" s="4">
        <f t="shared" si="0"/>
        <v>414</v>
      </c>
      <c r="I8" s="5">
        <f t="shared" si="1"/>
        <v>82.8</v>
      </c>
    </row>
    <row r="9" spans="1:9">
      <c r="A9" s="4" t="s">
        <v>31</v>
      </c>
      <c r="B9" s="4" t="s">
        <v>27</v>
      </c>
      <c r="C9" s="4">
        <v>77</v>
      </c>
      <c r="D9" s="4">
        <v>80</v>
      </c>
      <c r="E9" s="4">
        <v>81</v>
      </c>
      <c r="F9" s="4">
        <v>83</v>
      </c>
      <c r="G9" s="4">
        <v>84</v>
      </c>
      <c r="H9" s="4">
        <f t="shared" si="0"/>
        <v>405</v>
      </c>
      <c r="I9" s="5">
        <f t="shared" si="1"/>
        <v>81</v>
      </c>
    </row>
    <row r="10" spans="1:9">
      <c r="A10" s="4" t="s">
        <v>32</v>
      </c>
      <c r="B10" s="4" t="s">
        <v>25</v>
      </c>
      <c r="C10" s="4">
        <v>95</v>
      </c>
      <c r="D10" s="4">
        <v>93</v>
      </c>
      <c r="E10" s="4">
        <v>95</v>
      </c>
      <c r="F10" s="4">
        <v>96</v>
      </c>
      <c r="G10" s="4">
        <v>97</v>
      </c>
      <c r="H10" s="4">
        <f t="shared" si="0"/>
        <v>476</v>
      </c>
      <c r="I10" s="5">
        <f t="shared" si="1"/>
        <v>95.2</v>
      </c>
    </row>
    <row r="11" spans="1:9">
      <c r="A11" s="4" t="s">
        <v>33</v>
      </c>
      <c r="B11" s="4" t="s">
        <v>27</v>
      </c>
      <c r="C11" s="4">
        <v>93</v>
      </c>
      <c r="D11" s="4">
        <v>91</v>
      </c>
      <c r="E11" s="4">
        <v>92</v>
      </c>
      <c r="F11" s="4">
        <v>94</v>
      </c>
      <c r="G11" s="4">
        <v>95</v>
      </c>
      <c r="H11" s="4">
        <f t="shared" si="0"/>
        <v>465</v>
      </c>
      <c r="I11" s="5">
        <f t="shared" si="1"/>
        <v>93</v>
      </c>
    </row>
    <row r="12" spans="1:9">
      <c r="A12" s="4" t="s">
        <v>34</v>
      </c>
      <c r="B12" s="4" t="s">
        <v>25</v>
      </c>
      <c r="C12" s="4">
        <v>61</v>
      </c>
      <c r="D12" s="4">
        <v>64</v>
      </c>
      <c r="E12" s="4">
        <v>61</v>
      </c>
      <c r="F12" s="4">
        <v>64</v>
      </c>
      <c r="G12" s="4">
        <v>63</v>
      </c>
      <c r="H12" s="4">
        <f t="shared" si="0"/>
        <v>313</v>
      </c>
      <c r="I12" s="5">
        <f t="shared" si="1"/>
        <v>62.6</v>
      </c>
    </row>
    <row r="13" spans="1:9">
      <c r="A13" s="4" t="s">
        <v>35</v>
      </c>
      <c r="B13" s="4" t="s">
        <v>27</v>
      </c>
      <c r="C13" s="4">
        <v>57</v>
      </c>
      <c r="D13" s="4">
        <v>60</v>
      </c>
      <c r="E13" s="4">
        <v>80</v>
      </c>
      <c r="F13" s="4">
        <v>64</v>
      </c>
      <c r="G13" s="4">
        <v>62</v>
      </c>
      <c r="H13" s="4">
        <f t="shared" si="0"/>
        <v>323</v>
      </c>
      <c r="I13" s="5">
        <f t="shared" si="1"/>
        <v>64.599999999999994</v>
      </c>
    </row>
    <row r="14" spans="1:9">
      <c r="A14" s="4" t="s">
        <v>36</v>
      </c>
      <c r="B14" s="4" t="s">
        <v>25</v>
      </c>
      <c r="C14" s="4">
        <v>94</v>
      </c>
      <c r="D14" s="4">
        <v>92</v>
      </c>
      <c r="E14" s="4">
        <v>94</v>
      </c>
      <c r="F14" s="4">
        <v>95</v>
      </c>
      <c r="G14" s="4">
        <v>97</v>
      </c>
      <c r="H14" s="4">
        <f t="shared" si="0"/>
        <v>472</v>
      </c>
      <c r="I14" s="5">
        <f t="shared" si="1"/>
        <v>94.4</v>
      </c>
    </row>
    <row r="15" spans="1:9">
      <c r="A15" s="4" t="s">
        <v>37</v>
      </c>
      <c r="B15" s="4" t="s">
        <v>27</v>
      </c>
      <c r="C15" s="4">
        <v>83</v>
      </c>
      <c r="D15" s="4">
        <v>86</v>
      </c>
      <c r="E15" s="4">
        <v>86</v>
      </c>
      <c r="F15" s="4">
        <v>85</v>
      </c>
      <c r="G15" s="4">
        <v>81</v>
      </c>
      <c r="H15" s="4">
        <f t="shared" si="0"/>
        <v>421</v>
      </c>
      <c r="I15" s="5">
        <f t="shared" si="1"/>
        <v>84.2</v>
      </c>
    </row>
    <row r="16" spans="1:9">
      <c r="A16" s="4" t="s">
        <v>38</v>
      </c>
      <c r="B16" s="4" t="s">
        <v>27</v>
      </c>
      <c r="C16" s="4">
        <v>75</v>
      </c>
      <c r="D16" s="4">
        <v>78</v>
      </c>
      <c r="E16" s="4">
        <v>76</v>
      </c>
      <c r="F16" s="4">
        <v>81</v>
      </c>
      <c r="G16" s="4">
        <v>75</v>
      </c>
      <c r="H16" s="4">
        <f t="shared" si="0"/>
        <v>385</v>
      </c>
      <c r="I16" s="5">
        <f t="shared" si="1"/>
        <v>77</v>
      </c>
    </row>
    <row r="17" spans="1:9">
      <c r="A17" s="4" t="s">
        <v>39</v>
      </c>
      <c r="B17" s="4" t="s">
        <v>25</v>
      </c>
      <c r="C17" s="4">
        <v>88</v>
      </c>
      <c r="D17" s="4">
        <v>86</v>
      </c>
      <c r="E17" s="4">
        <v>88</v>
      </c>
      <c r="F17" s="4">
        <v>90</v>
      </c>
      <c r="G17" s="4">
        <v>77</v>
      </c>
      <c r="H17" s="4">
        <f t="shared" si="0"/>
        <v>429</v>
      </c>
      <c r="I17" s="5">
        <f t="shared" si="1"/>
        <v>85.8</v>
      </c>
    </row>
    <row r="18" spans="1:9">
      <c r="A18" s="4" t="s">
        <v>40</v>
      </c>
      <c r="B18" s="4" t="s">
        <v>27</v>
      </c>
      <c r="C18" s="4">
        <v>99</v>
      </c>
      <c r="D18" s="4">
        <v>97</v>
      </c>
      <c r="E18" s="4">
        <v>98</v>
      </c>
      <c r="F18" s="4">
        <v>97</v>
      </c>
      <c r="G18" s="4">
        <v>99</v>
      </c>
      <c r="H18" s="4">
        <f t="shared" si="0"/>
        <v>490</v>
      </c>
      <c r="I18" s="5">
        <f t="shared" si="1"/>
        <v>98</v>
      </c>
    </row>
    <row r="19" spans="1:9">
      <c r="A19" s="4" t="s">
        <v>41</v>
      </c>
      <c r="B19" s="4" t="s">
        <v>25</v>
      </c>
      <c r="C19" s="4">
        <v>72</v>
      </c>
      <c r="D19" s="4">
        <v>75</v>
      </c>
      <c r="E19" s="4">
        <v>72</v>
      </c>
      <c r="F19" s="4">
        <v>81</v>
      </c>
      <c r="G19" s="4">
        <v>74</v>
      </c>
      <c r="H19" s="4">
        <f t="shared" si="0"/>
        <v>374</v>
      </c>
      <c r="I19" s="5">
        <f t="shared" si="1"/>
        <v>74.8</v>
      </c>
    </row>
    <row r="20" spans="1:9">
      <c r="A20" s="4" t="s">
        <v>42</v>
      </c>
      <c r="B20" s="4" t="s">
        <v>27</v>
      </c>
      <c r="C20" s="4">
        <v>69</v>
      </c>
      <c r="D20" s="4">
        <v>72</v>
      </c>
      <c r="E20" s="4">
        <v>80</v>
      </c>
      <c r="F20" s="4">
        <v>77</v>
      </c>
      <c r="G20" s="4">
        <v>65</v>
      </c>
      <c r="H20" s="4">
        <f t="shared" si="0"/>
        <v>363</v>
      </c>
      <c r="I20" s="5">
        <f t="shared" si="1"/>
        <v>72.599999999999994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EA3D-0E68-4CFC-B92C-73E885F53808}">
  <sheetPr codeName="Sheet4"/>
  <dimension ref="A1:K29"/>
  <sheetViews>
    <sheetView tabSelected="1" topLeftCell="A7" workbookViewId="0">
      <selection activeCell="H16" sqref="H16"/>
    </sheetView>
  </sheetViews>
  <sheetFormatPr defaultRowHeight="17.399999999999999"/>
  <cols>
    <col min="4" max="4" width="16" bestFit="1" customWidth="1"/>
    <col min="8" max="8" width="15.8984375" customWidth="1"/>
  </cols>
  <sheetData>
    <row r="1" spans="1:11">
      <c r="A1" t="s">
        <v>43</v>
      </c>
      <c r="G1" t="s">
        <v>44</v>
      </c>
      <c r="H1" s="1" t="s">
        <v>45</v>
      </c>
      <c r="K1" t="s">
        <v>46</v>
      </c>
    </row>
    <row r="2" spans="1:11">
      <c r="A2" s="6" t="s">
        <v>47</v>
      </c>
      <c r="B2" s="7" t="s">
        <v>48</v>
      </c>
      <c r="C2" s="7" t="s">
        <v>49</v>
      </c>
      <c r="D2" s="7" t="s">
        <v>50</v>
      </c>
      <c r="E2" s="4"/>
      <c r="G2" s="6" t="s">
        <v>51</v>
      </c>
      <c r="H2" s="6" t="s">
        <v>52</v>
      </c>
      <c r="I2" s="6" t="s">
        <v>53</v>
      </c>
      <c r="J2" s="7" t="s">
        <v>54</v>
      </c>
      <c r="K2" s="7" t="s">
        <v>55</v>
      </c>
    </row>
    <row r="3" spans="1:11">
      <c r="A3" s="6" t="s">
        <v>56</v>
      </c>
      <c r="B3" s="6" t="str">
        <f t="array" ref="B3">SUM(($B$10:$B$29=B$2)*($A$10:$A$29=$A3)*1) &amp; "명"</f>
        <v>1명</v>
      </c>
      <c r="C3" s="6" t="str">
        <f t="array" ref="C3">SUM(($B$10:$B$29=C$2)*($A$10:$A$29=$A3)*1) &amp; "명"</f>
        <v>3명</v>
      </c>
      <c r="D3" s="8">
        <f t="array" ref="D3">_xlfn.PERCENTILE.INC(IF($A$10:$A$29=$A3, $E$10:$E$29), 50%)</f>
        <v>87.5</v>
      </c>
      <c r="E3" s="4"/>
      <c r="G3" s="6" t="s">
        <v>57</v>
      </c>
      <c r="H3" s="6" t="s">
        <v>58</v>
      </c>
      <c r="I3" s="9">
        <v>1000</v>
      </c>
      <c r="J3" s="10" cm="1">
        <f t="array" ref="J3">_xlfn.IFS(H3="부장", 10%, H3="과장", 8%, H3="차장", 6%, H3="대리", 5%, H3="사원", 3%)</f>
        <v>0.03</v>
      </c>
      <c r="K3" s="11" cm="1">
        <f t="array" ref="K3">fn지급액(I3, J3)</f>
        <v>1030</v>
      </c>
    </row>
    <row r="4" spans="1:11">
      <c r="A4" s="6" t="s">
        <v>59</v>
      </c>
      <c r="B4" s="6" t="str">
        <f t="array" ref="B4">SUM(($B$10:$B$29=B$2)*($A$10:$A$29=$A4)*1) &amp; "명"</f>
        <v>2명</v>
      </c>
      <c r="C4" s="6" t="str">
        <f t="array" ref="C4">SUM(($B$10:$B$29=C$2)*($A$10:$A$29=$A4)*1) &amp; "명"</f>
        <v>4명</v>
      </c>
      <c r="D4" s="8">
        <f t="array" ref="D4">_xlfn.PERCENTILE.INC(IF($A$10:$A$29=$A4, $E$10:$E$29), 50%)</f>
        <v>86.5</v>
      </c>
      <c r="E4" s="4"/>
      <c r="G4" s="6" t="s">
        <v>60</v>
      </c>
      <c r="H4" s="6" t="s">
        <v>61</v>
      </c>
      <c r="I4" s="9">
        <v>1500</v>
      </c>
      <c r="J4" s="10" cm="1">
        <f t="array" ref="J4">_xlfn.IFS(H4="부장", 10%, H4="과장", 8%, H4="차장", 6%, H4="대리", 5%, H4="사원", 3%)</f>
        <v>0.06</v>
      </c>
      <c r="K4" s="11" cm="1">
        <f t="array" ref="K4">fn지급액(I4, J4)</f>
        <v>1590</v>
      </c>
    </row>
    <row r="5" spans="1:11">
      <c r="A5" s="6" t="s">
        <v>62</v>
      </c>
      <c r="B5" s="6" t="str">
        <f t="array" ref="B5">SUM(($B$10:$B$29=B$2)*($A$10:$A$29=$A5)*1) &amp; "명"</f>
        <v>4명</v>
      </c>
      <c r="C5" s="6" t="str">
        <f t="array" ref="C5">SUM(($B$10:$B$29=C$2)*($A$10:$A$29=$A5)*1) &amp; "명"</f>
        <v>2명</v>
      </c>
      <c r="D5" s="8">
        <f t="array" ref="D5">_xlfn.PERCENTILE.INC(IF($A$10:$A$29=$A5, $E$10:$E$29), 50%)</f>
        <v>85.5</v>
      </c>
      <c r="E5" s="4"/>
      <c r="G5" s="6" t="s">
        <v>63</v>
      </c>
      <c r="H5" s="6" t="s">
        <v>64</v>
      </c>
      <c r="I5" s="9">
        <v>1800</v>
      </c>
      <c r="J5" s="10" cm="1">
        <f t="array" ref="J5">_xlfn.IFS(H5="부장", 10%, H5="과장", 8%, H5="차장", 6%, H5="대리", 5%, H5="사원", 3%)</f>
        <v>0.08</v>
      </c>
      <c r="K5" s="11" cm="1">
        <f t="array" ref="K5">fn지급액(I5, J5)</f>
        <v>1944.0000000000002</v>
      </c>
    </row>
    <row r="6" spans="1:11">
      <c r="A6" s="6" t="s">
        <v>65</v>
      </c>
      <c r="B6" s="6" t="str">
        <f t="array" ref="B6">SUM(($B$10:$B$29=B$2)*($A$10:$A$29=$A6)*1) &amp; "명"</f>
        <v>1명</v>
      </c>
      <c r="C6" s="6" t="str">
        <f t="array" ref="C6">SUM(($B$10:$B$29=C$2)*($A$10:$A$29=$A6)*1) &amp; "명"</f>
        <v>3명</v>
      </c>
      <c r="D6" s="8">
        <f t="array" ref="D6">_xlfn.PERCENTILE.INC(IF($A$10:$A$29=$A6, $E$10:$E$29), 50%)</f>
        <v>88</v>
      </c>
      <c r="E6" s="4"/>
      <c r="G6" s="6" t="s">
        <v>66</v>
      </c>
      <c r="H6" s="6" t="s">
        <v>61</v>
      </c>
      <c r="I6" s="9">
        <v>1500</v>
      </c>
      <c r="J6" s="10" cm="1">
        <f t="array" ref="J6">_xlfn.IFS(H6="부장", 10%, H6="과장", 8%, H6="차장", 6%, H6="대리", 5%, H6="사원", 3%)</f>
        <v>0.06</v>
      </c>
      <c r="K6" s="11" cm="1">
        <f t="array" ref="K6">fn지급액(I6, J6)</f>
        <v>1590</v>
      </c>
    </row>
    <row r="7" spans="1:11">
      <c r="G7" s="6" t="s">
        <v>67</v>
      </c>
      <c r="H7" s="6" t="s">
        <v>68</v>
      </c>
      <c r="I7" s="9">
        <v>1200</v>
      </c>
      <c r="J7" s="10" cm="1">
        <f t="array" ref="J7">_xlfn.IFS(H7="부장", 10%, H7="과장", 8%, H7="차장", 6%, H7="대리", 5%, H7="사원", 3%)</f>
        <v>0.05</v>
      </c>
      <c r="K7" s="11" cm="1">
        <f t="array" ref="K7">fn지급액(I7, J7)</f>
        <v>1260</v>
      </c>
    </row>
    <row r="8" spans="1:11">
      <c r="A8" t="s">
        <v>69</v>
      </c>
      <c r="C8" t="s">
        <v>70</v>
      </c>
      <c r="G8" s="6" t="s">
        <v>71</v>
      </c>
      <c r="H8" s="6" t="s">
        <v>72</v>
      </c>
      <c r="I8" s="9">
        <v>2100</v>
      </c>
      <c r="J8" s="10" cm="1">
        <f t="array" ref="J8">_xlfn.IFS(H8="부장", 10%, H8="과장", 8%, H8="차장", 6%, H8="대리", 5%, H8="사원", 3%)</f>
        <v>0.1</v>
      </c>
      <c r="K8" s="11" cm="1">
        <f t="array" ref="K8">fn지급액(I8, J8)</f>
        <v>2310</v>
      </c>
    </row>
    <row r="9" spans="1:11">
      <c r="A9" s="6" t="s">
        <v>47</v>
      </c>
      <c r="B9" s="6" t="s">
        <v>73</v>
      </c>
      <c r="C9" s="12" t="s">
        <v>74</v>
      </c>
      <c r="D9" s="6" t="s">
        <v>75</v>
      </c>
      <c r="E9" s="6" t="s">
        <v>76</v>
      </c>
      <c r="G9" s="6" t="s">
        <v>77</v>
      </c>
      <c r="H9" s="6" t="s">
        <v>68</v>
      </c>
      <c r="I9" s="9">
        <v>1200</v>
      </c>
      <c r="J9" s="10" cm="1">
        <f t="array" ref="J9">_xlfn.IFS(H9="부장", 10%, H9="과장", 8%, H9="차장", 6%, H9="대리", 5%, H9="사원", 3%)</f>
        <v>0.05</v>
      </c>
      <c r="K9" s="11" cm="1">
        <f t="array" ref="K9">fn지급액(I9, J9)</f>
        <v>1260</v>
      </c>
    </row>
    <row r="10" spans="1:11">
      <c r="A10" s="6" t="s">
        <v>65</v>
      </c>
      <c r="B10" s="6" t="s">
        <v>48</v>
      </c>
      <c r="C10" s="12" t="s">
        <v>78</v>
      </c>
      <c r="D10" s="13" t="s">
        <v>79</v>
      </c>
      <c r="E10" s="6">
        <v>77</v>
      </c>
      <c r="G10" s="6" t="s">
        <v>80</v>
      </c>
      <c r="H10" s="6" t="s">
        <v>72</v>
      </c>
      <c r="I10" s="9">
        <v>2100</v>
      </c>
      <c r="J10" s="10" cm="1">
        <f t="array" ref="J10">_xlfn.IFS(H10="부장", 10%, H10="과장", 8%, H10="차장", 6%, H10="대리", 5%, H10="사원", 3%)</f>
        <v>0.1</v>
      </c>
      <c r="K10" s="11" cm="1">
        <f t="array" ref="K10">fn지급액(I10, J10)</f>
        <v>2310</v>
      </c>
    </row>
    <row r="11" spans="1:11">
      <c r="A11" s="6" t="s">
        <v>62</v>
      </c>
      <c r="B11" s="6" t="s">
        <v>48</v>
      </c>
      <c r="C11" s="12" t="s">
        <v>81</v>
      </c>
      <c r="D11" s="13" t="s">
        <v>82</v>
      </c>
      <c r="E11" s="6">
        <v>86</v>
      </c>
      <c r="G11" s="6" t="s">
        <v>83</v>
      </c>
      <c r="H11" s="6" t="s">
        <v>58</v>
      </c>
      <c r="I11" s="9">
        <v>1000</v>
      </c>
      <c r="J11" s="10" cm="1">
        <f t="array" ref="J11">_xlfn.IFS(H11="부장", 10%, H11="과장", 8%, H11="차장", 6%, H11="대리", 5%, H11="사원", 3%)</f>
        <v>0.03</v>
      </c>
      <c r="K11" s="11" cm="1">
        <f t="array" ref="K11">fn지급액(I11, J11)</f>
        <v>1030</v>
      </c>
    </row>
    <row r="12" spans="1:11">
      <c r="A12" s="6" t="s">
        <v>59</v>
      </c>
      <c r="B12" s="6" t="s">
        <v>48</v>
      </c>
      <c r="C12" s="12" t="s">
        <v>84</v>
      </c>
      <c r="D12" s="13" t="s">
        <v>85</v>
      </c>
      <c r="E12" s="6">
        <v>85</v>
      </c>
      <c r="G12" s="38" t="s">
        <v>86</v>
      </c>
      <c r="H12" s="39"/>
      <c r="I12" s="40"/>
      <c r="J12" s="6">
        <v>924</v>
      </c>
    </row>
    <row r="13" spans="1:11">
      <c r="A13" s="6" t="s">
        <v>56</v>
      </c>
      <c r="B13" s="6" t="s">
        <v>48</v>
      </c>
      <c r="C13" s="12" t="s">
        <v>87</v>
      </c>
      <c r="D13" s="13" t="s">
        <v>85</v>
      </c>
      <c r="E13" s="6">
        <v>92</v>
      </c>
    </row>
    <row r="14" spans="1:11">
      <c r="A14" s="6" t="s">
        <v>56</v>
      </c>
      <c r="B14" s="6" t="s">
        <v>49</v>
      </c>
      <c r="C14" s="12" t="s">
        <v>88</v>
      </c>
      <c r="D14" s="13" t="s">
        <v>85</v>
      </c>
      <c r="E14" s="6">
        <v>95</v>
      </c>
      <c r="G14" t="s">
        <v>175</v>
      </c>
    </row>
    <row r="15" spans="1:11">
      <c r="A15" s="6" t="s">
        <v>65</v>
      </c>
      <c r="B15" s="6" t="s">
        <v>49</v>
      </c>
      <c r="C15" s="12" t="s">
        <v>89</v>
      </c>
      <c r="D15" s="13" t="s">
        <v>85</v>
      </c>
      <c r="E15" s="6">
        <v>89</v>
      </c>
      <c r="G15" s="6" t="s">
        <v>52</v>
      </c>
      <c r="H15" s="7" t="s">
        <v>103</v>
      </c>
    </row>
    <row r="16" spans="1:11">
      <c r="A16" s="6" t="s">
        <v>62</v>
      </c>
      <c r="B16" s="6" t="s">
        <v>49</v>
      </c>
      <c r="C16" s="12" t="s">
        <v>90</v>
      </c>
      <c r="D16" s="13" t="s">
        <v>91</v>
      </c>
      <c r="E16" s="6">
        <v>95</v>
      </c>
      <c r="G16" s="6" t="s">
        <v>72</v>
      </c>
      <c r="H16" s="43">
        <f t="array" ref="H16:H20">ROUNDDOWN(SUM(($H$3:$H$11=G16)*($I$3:$I$11*$J$3:$J$11)) / $J$12, 2)</f>
        <v>0.45</v>
      </c>
    </row>
    <row r="17" spans="1:8">
      <c r="A17" s="6" t="s">
        <v>59</v>
      </c>
      <c r="B17" s="6" t="s">
        <v>48</v>
      </c>
      <c r="C17" s="12" t="s">
        <v>92</v>
      </c>
      <c r="D17" s="13" t="s">
        <v>93</v>
      </c>
      <c r="E17" s="6">
        <v>98</v>
      </c>
      <c r="G17" s="6" t="s">
        <v>64</v>
      </c>
      <c r="H17" s="43">
        <v>0.45</v>
      </c>
    </row>
    <row r="18" spans="1:8">
      <c r="A18" s="6" t="s">
        <v>65</v>
      </c>
      <c r="B18" s="6" t="s">
        <v>49</v>
      </c>
      <c r="C18" s="12" t="s">
        <v>94</v>
      </c>
      <c r="D18" s="13" t="s">
        <v>91</v>
      </c>
      <c r="E18" s="6">
        <v>87</v>
      </c>
      <c r="G18" s="6" t="s">
        <v>61</v>
      </c>
      <c r="H18" s="43">
        <v>0.45</v>
      </c>
    </row>
    <row r="19" spans="1:8">
      <c r="A19" s="6" t="s">
        <v>59</v>
      </c>
      <c r="B19" s="6" t="s">
        <v>49</v>
      </c>
      <c r="C19" s="12" t="s">
        <v>95</v>
      </c>
      <c r="D19" s="13" t="s">
        <v>96</v>
      </c>
      <c r="E19" s="6">
        <v>93</v>
      </c>
      <c r="G19" s="6" t="s">
        <v>68</v>
      </c>
      <c r="H19" s="43">
        <v>0.45</v>
      </c>
    </row>
    <row r="20" spans="1:8">
      <c r="A20" s="6" t="s">
        <v>59</v>
      </c>
      <c r="B20" s="6" t="s">
        <v>49</v>
      </c>
      <c r="C20" s="12" t="s">
        <v>97</v>
      </c>
      <c r="D20" s="13" t="s">
        <v>85</v>
      </c>
      <c r="E20" s="6">
        <v>88</v>
      </c>
      <c r="G20" s="6" t="s">
        <v>58</v>
      </c>
      <c r="H20" s="43">
        <v>0.45</v>
      </c>
    </row>
    <row r="21" spans="1:8">
      <c r="A21" s="6" t="s">
        <v>59</v>
      </c>
      <c r="B21" s="6" t="s">
        <v>49</v>
      </c>
      <c r="C21" s="12" t="s">
        <v>98</v>
      </c>
      <c r="D21" s="13" t="s">
        <v>99</v>
      </c>
      <c r="E21" s="6">
        <v>69</v>
      </c>
    </row>
    <row r="22" spans="1:8">
      <c r="A22" s="6" t="s">
        <v>59</v>
      </c>
      <c r="B22" s="6" t="s">
        <v>49</v>
      </c>
      <c r="C22" s="12" t="s">
        <v>100</v>
      </c>
      <c r="D22" s="13" t="s">
        <v>101</v>
      </c>
      <c r="E22" s="6">
        <v>78</v>
      </c>
    </row>
    <row r="23" spans="1:8">
      <c r="A23" s="6" t="s">
        <v>62</v>
      </c>
      <c r="B23" s="6" t="s">
        <v>48</v>
      </c>
      <c r="C23" s="12" t="s">
        <v>102</v>
      </c>
      <c r="D23" s="13" t="s">
        <v>91</v>
      </c>
      <c r="E23" s="6">
        <v>83</v>
      </c>
    </row>
    <row r="24" spans="1:8">
      <c r="A24" s="6" t="s">
        <v>62</v>
      </c>
      <c r="B24" s="6" t="s">
        <v>49</v>
      </c>
      <c r="C24" s="12" t="s">
        <v>104</v>
      </c>
      <c r="D24" s="13" t="s">
        <v>105</v>
      </c>
      <c r="E24" s="6">
        <v>85</v>
      </c>
    </row>
    <row r="25" spans="1:8">
      <c r="A25" s="6" t="s">
        <v>62</v>
      </c>
      <c r="B25" s="6" t="s">
        <v>48</v>
      </c>
      <c r="C25" s="12" t="s">
        <v>106</v>
      </c>
      <c r="D25" s="13" t="s">
        <v>93</v>
      </c>
      <c r="E25" s="6">
        <v>78</v>
      </c>
    </row>
    <row r="26" spans="1:8">
      <c r="A26" s="6" t="s">
        <v>62</v>
      </c>
      <c r="B26" s="6" t="s">
        <v>48</v>
      </c>
      <c r="C26" s="12" t="s">
        <v>107</v>
      </c>
      <c r="D26" s="13" t="s">
        <v>93</v>
      </c>
      <c r="E26" s="6">
        <v>100</v>
      </c>
    </row>
    <row r="27" spans="1:8">
      <c r="A27" s="6" t="s">
        <v>65</v>
      </c>
      <c r="B27" s="6" t="s">
        <v>49</v>
      </c>
      <c r="C27" s="12" t="s">
        <v>108</v>
      </c>
      <c r="D27" s="13" t="s">
        <v>91</v>
      </c>
      <c r="E27" s="6">
        <v>90</v>
      </c>
    </row>
    <row r="28" spans="1:8">
      <c r="A28" s="6" t="s">
        <v>56</v>
      </c>
      <c r="B28" s="6" t="s">
        <v>49</v>
      </c>
      <c r="C28" s="12" t="s">
        <v>109</v>
      </c>
      <c r="D28" s="13" t="s">
        <v>85</v>
      </c>
      <c r="E28" s="6">
        <v>83</v>
      </c>
    </row>
    <row r="29" spans="1:8">
      <c r="A29" s="6" t="s">
        <v>56</v>
      </c>
      <c r="B29" s="6" t="s">
        <v>49</v>
      </c>
      <c r="C29" s="12" t="s">
        <v>110</v>
      </c>
      <c r="D29" s="13" t="s">
        <v>85</v>
      </c>
      <c r="E29" s="6">
        <v>79</v>
      </c>
    </row>
  </sheetData>
  <mergeCells count="1">
    <mergeCell ref="G12:I1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0563F-BC9F-4CB7-9DA6-C1E229AA3641}">
  <sheetPr codeName="Sheet5"/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64C4-6590-4BC1-9648-4ABDB3937BD1}">
  <sheetPr codeName="Sheet6"/>
  <dimension ref="A1:G10"/>
  <sheetViews>
    <sheetView workbookViewId="0"/>
  </sheetViews>
  <sheetFormatPr defaultRowHeight="17.399999999999999"/>
  <cols>
    <col min="1" max="1" width="9" customWidth="1"/>
    <col min="3" max="3" width="9" customWidth="1"/>
    <col min="5" max="5" width="3.69921875" customWidth="1"/>
  </cols>
  <sheetData>
    <row r="1" spans="1:7">
      <c r="A1" s="14" t="s">
        <v>117</v>
      </c>
      <c r="B1" s="15"/>
      <c r="C1" s="15"/>
      <c r="D1" s="15"/>
      <c r="E1" s="16"/>
      <c r="F1" s="17" t="s">
        <v>118</v>
      </c>
      <c r="G1" s="16"/>
    </row>
    <row r="2" spans="1:7">
      <c r="A2" s="18" t="s">
        <v>119</v>
      </c>
      <c r="B2" s="18" t="s">
        <v>120</v>
      </c>
      <c r="C2" s="18" t="s">
        <v>121</v>
      </c>
      <c r="D2" s="18" t="s">
        <v>122</v>
      </c>
      <c r="E2" s="16"/>
      <c r="F2" s="18" t="s">
        <v>123</v>
      </c>
      <c r="G2" s="19" t="s">
        <v>124</v>
      </c>
    </row>
    <row r="3" spans="1:7">
      <c r="A3" s="20" t="s">
        <v>125</v>
      </c>
      <c r="B3" s="21">
        <v>2850</v>
      </c>
      <c r="C3" s="21">
        <v>2000</v>
      </c>
      <c r="D3" s="22">
        <f t="shared" ref="D3:D8" si="0">C3/B3</f>
        <v>0.70175438596491224</v>
      </c>
      <c r="E3" s="16"/>
      <c r="F3" s="23"/>
      <c r="G3" s="24"/>
    </row>
    <row r="4" spans="1:7">
      <c r="A4" s="25" t="s">
        <v>112</v>
      </c>
      <c r="B4" s="26">
        <v>2450</v>
      </c>
      <c r="C4" s="26">
        <v>1020</v>
      </c>
      <c r="D4" s="27">
        <f t="shared" si="0"/>
        <v>0.41632653061224489</v>
      </c>
      <c r="E4" s="16"/>
      <c r="F4" s="21">
        <v>1000</v>
      </c>
      <c r="G4" s="24"/>
    </row>
    <row r="5" spans="1:7">
      <c r="A5" s="20" t="s">
        <v>113</v>
      </c>
      <c r="B5" s="21">
        <v>3128</v>
      </c>
      <c r="C5" s="21">
        <v>2500</v>
      </c>
      <c r="D5" s="22">
        <f t="shared" si="0"/>
        <v>0.79923273657289007</v>
      </c>
      <c r="E5" s="16"/>
      <c r="F5" s="21">
        <v>1200</v>
      </c>
      <c r="G5" s="24"/>
    </row>
    <row r="6" spans="1:7">
      <c r="A6" s="20" t="s">
        <v>114</v>
      </c>
      <c r="B6" s="21">
        <v>2580</v>
      </c>
      <c r="C6" s="21">
        <v>2300</v>
      </c>
      <c r="D6" s="22">
        <f t="shared" si="0"/>
        <v>0.89147286821705429</v>
      </c>
      <c r="E6" s="16"/>
      <c r="F6" s="21">
        <v>1400</v>
      </c>
      <c r="G6" s="24"/>
    </row>
    <row r="7" spans="1:7">
      <c r="A7" s="20" t="s">
        <v>115</v>
      </c>
      <c r="B7" s="21">
        <v>1780</v>
      </c>
      <c r="C7" s="21">
        <v>1280</v>
      </c>
      <c r="D7" s="22">
        <f t="shared" si="0"/>
        <v>0.7191011235955056</v>
      </c>
      <c r="E7" s="16"/>
      <c r="F7" s="21">
        <v>1600</v>
      </c>
      <c r="G7" s="24"/>
    </row>
    <row r="8" spans="1:7">
      <c r="A8" s="20" t="s">
        <v>116</v>
      </c>
      <c r="B8" s="21">
        <v>3300</v>
      </c>
      <c r="C8" s="21">
        <v>3160</v>
      </c>
      <c r="D8" s="22">
        <f t="shared" si="0"/>
        <v>0.95757575757575752</v>
      </c>
      <c r="E8" s="16"/>
      <c r="F8" s="21">
        <v>1800</v>
      </c>
      <c r="G8" s="24"/>
    </row>
    <row r="10" spans="1:7">
      <c r="A10" s="16"/>
      <c r="B10" s="16"/>
      <c r="C10" s="16"/>
      <c r="D10" s="16"/>
      <c r="E10" s="16"/>
      <c r="F10" s="16"/>
      <c r="G10" s="16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ED89-341E-4158-8CAD-8E4BFEB854E7}">
  <sheetPr codeName="Sheet7"/>
  <dimension ref="A1:E8"/>
  <sheetViews>
    <sheetView workbookViewId="0">
      <selection activeCell="J14" sqref="J14"/>
    </sheetView>
  </sheetViews>
  <sheetFormatPr defaultRowHeight="17.399999999999999"/>
  <cols>
    <col min="1" max="1" width="8.69921875" customWidth="1"/>
    <col min="2" max="2" width="9.8984375" customWidth="1"/>
  </cols>
  <sheetData>
    <row r="1" spans="1:5" ht="19.2">
      <c r="B1" s="41" t="s">
        <v>126</v>
      </c>
      <c r="C1" s="42"/>
      <c r="D1" s="42"/>
    </row>
    <row r="3" spans="1:5">
      <c r="A3" s="28" t="s">
        <v>134</v>
      </c>
      <c r="B3" s="28" t="s">
        <v>127</v>
      </c>
      <c r="C3" s="28" t="s">
        <v>111</v>
      </c>
      <c r="D3" s="28" t="s">
        <v>128</v>
      </c>
      <c r="E3" s="28" t="s">
        <v>129</v>
      </c>
    </row>
    <row r="4" spans="1:5">
      <c r="A4" s="29" t="s">
        <v>135</v>
      </c>
      <c r="B4" s="30" t="s">
        <v>130</v>
      </c>
      <c r="C4" s="30">
        <v>7</v>
      </c>
      <c r="D4" s="31">
        <v>1200</v>
      </c>
      <c r="E4" s="31">
        <f>C4*D4</f>
        <v>8400</v>
      </c>
    </row>
    <row r="5" spans="1:5">
      <c r="A5" s="29" t="s">
        <v>136</v>
      </c>
      <c r="B5" s="30" t="s">
        <v>131</v>
      </c>
      <c r="C5" s="30">
        <v>12</v>
      </c>
      <c r="D5" s="31">
        <v>1500</v>
      </c>
      <c r="E5" s="31">
        <f>C5*D5</f>
        <v>18000</v>
      </c>
    </row>
    <row r="6" spans="1:5">
      <c r="A6" s="29" t="s">
        <v>137</v>
      </c>
      <c r="B6" s="30" t="s">
        <v>132</v>
      </c>
      <c r="C6" s="30">
        <v>8</v>
      </c>
      <c r="D6" s="31">
        <v>400</v>
      </c>
      <c r="E6" s="31">
        <f>C6*D6</f>
        <v>3200</v>
      </c>
    </row>
    <row r="7" spans="1:5">
      <c r="A7" s="29" t="s">
        <v>138</v>
      </c>
      <c r="B7" s="30" t="s">
        <v>133</v>
      </c>
      <c r="C7" s="30">
        <v>9</v>
      </c>
      <c r="D7" s="31">
        <v>700</v>
      </c>
      <c r="E7" s="31">
        <f>C7*D7</f>
        <v>6300</v>
      </c>
    </row>
    <row r="8" spans="1:5">
      <c r="A8" s="29" t="s">
        <v>139</v>
      </c>
      <c r="B8" s="30" t="s">
        <v>132</v>
      </c>
      <c r="C8" s="30">
        <v>3</v>
      </c>
      <c r="D8" s="31">
        <v>400</v>
      </c>
      <c r="E8" s="31">
        <f>C8*D8</f>
        <v>1200</v>
      </c>
    </row>
  </sheetData>
  <mergeCells count="1">
    <mergeCell ref="B1:D1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F788-29CE-493E-B138-53822904EF06}">
  <sheetPr codeName="Sheet8"/>
  <dimension ref="A1:F14"/>
  <sheetViews>
    <sheetView workbookViewId="0"/>
  </sheetViews>
  <sheetFormatPr defaultRowHeight="17.399999999999999"/>
  <cols>
    <col min="1" max="1" width="11" bestFit="1" customWidth="1"/>
    <col min="2" max="2" width="9.3984375" bestFit="1" customWidth="1"/>
    <col min="3" max="3" width="8.69921875" customWidth="1"/>
    <col min="4" max="4" width="10" bestFit="1" customWidth="1"/>
    <col min="5" max="5" width="14.19921875" customWidth="1"/>
    <col min="6" max="6" width="13" bestFit="1" customWidth="1"/>
    <col min="7" max="7" width="2.59765625" customWidth="1"/>
    <col min="8" max="8" width="12.09765625" customWidth="1"/>
  </cols>
  <sheetData>
    <row r="1" spans="1:6">
      <c r="A1" t="s">
        <v>117</v>
      </c>
    </row>
    <row r="2" spans="1:6">
      <c r="A2" s="6" t="s">
        <v>140</v>
      </c>
      <c r="B2" s="6" t="s">
        <v>141</v>
      </c>
      <c r="C2" s="6" t="s">
        <v>142</v>
      </c>
      <c r="D2" s="6" t="s">
        <v>143</v>
      </c>
      <c r="E2" s="6" t="s">
        <v>144</v>
      </c>
      <c r="F2" s="6" t="s">
        <v>145</v>
      </c>
    </row>
    <row r="3" spans="1:6">
      <c r="A3" s="6" t="s">
        <v>146</v>
      </c>
      <c r="B3" s="9">
        <v>43150</v>
      </c>
      <c r="C3" s="32">
        <v>1250</v>
      </c>
      <c r="D3" s="8">
        <v>2.8968713789107801</v>
      </c>
      <c r="E3" s="9">
        <v>190984</v>
      </c>
      <c r="F3" s="11">
        <v>70360294</v>
      </c>
    </row>
    <row r="4" spans="1:6">
      <c r="A4" s="6" t="s">
        <v>147</v>
      </c>
      <c r="B4" s="9">
        <v>70500</v>
      </c>
      <c r="C4" s="33">
        <v>990</v>
      </c>
      <c r="D4" s="8">
        <v>1.40425531914894</v>
      </c>
      <c r="E4" s="9">
        <v>188630</v>
      </c>
      <c r="F4" s="11">
        <v>112582975</v>
      </c>
    </row>
    <row r="5" spans="1:6">
      <c r="A5" s="6" t="s">
        <v>148</v>
      </c>
      <c r="B5" s="9">
        <v>34450</v>
      </c>
      <c r="C5" s="32">
        <v>1120</v>
      </c>
      <c r="D5" s="8">
        <v>-3.2510885341073998</v>
      </c>
      <c r="E5" s="9">
        <v>177652</v>
      </c>
      <c r="F5" s="11">
        <v>172557131</v>
      </c>
    </row>
    <row r="6" spans="1:6">
      <c r="A6" s="6" t="s">
        <v>149</v>
      </c>
      <c r="B6" s="9">
        <v>214200</v>
      </c>
      <c r="C6" s="32">
        <v>13850</v>
      </c>
      <c r="D6" s="8">
        <v>6.4659197012138199</v>
      </c>
      <c r="E6" s="9">
        <v>311300</v>
      </c>
      <c r="F6" s="11">
        <v>703628100</v>
      </c>
    </row>
    <row r="7" spans="1:6">
      <c r="A7" s="6" t="s">
        <v>150</v>
      </c>
      <c r="B7" s="9">
        <v>108500</v>
      </c>
      <c r="C7" s="32">
        <v>9800</v>
      </c>
      <c r="D7" s="8">
        <v>-9.0322580645161299</v>
      </c>
      <c r="E7" s="9">
        <v>302977</v>
      </c>
      <c r="F7" s="11">
        <v>125456133</v>
      </c>
    </row>
    <row r="8" spans="1:6">
      <c r="A8" s="6" t="s">
        <v>151</v>
      </c>
      <c r="B8" s="9">
        <v>126000</v>
      </c>
      <c r="C8" s="32">
        <v>24800</v>
      </c>
      <c r="D8" s="8">
        <v>-19.682539682539701</v>
      </c>
      <c r="E8" s="9">
        <v>257309</v>
      </c>
      <c r="F8" s="11">
        <v>213668187</v>
      </c>
    </row>
    <row r="9" spans="1:6">
      <c r="A9" s="6" t="s">
        <v>152</v>
      </c>
      <c r="B9" s="9">
        <v>103000</v>
      </c>
      <c r="C9" s="32">
        <v>7850</v>
      </c>
      <c r="D9" s="8">
        <v>-7.6213592233009697</v>
      </c>
      <c r="E9" s="9">
        <v>229318</v>
      </c>
      <c r="F9" s="11">
        <v>415111537</v>
      </c>
    </row>
    <row r="10" spans="1:6">
      <c r="A10" s="6" t="s">
        <v>153</v>
      </c>
      <c r="B10" s="9">
        <v>41750</v>
      </c>
      <c r="C10" s="32">
        <v>8250</v>
      </c>
      <c r="D10" s="8">
        <v>19.760479041916199</v>
      </c>
      <c r="E10" s="9">
        <v>159576</v>
      </c>
      <c r="F10" s="11">
        <v>48374832</v>
      </c>
    </row>
    <row r="11" spans="1:6">
      <c r="A11" s="6" t="s">
        <v>154</v>
      </c>
      <c r="B11" s="9">
        <v>29800</v>
      </c>
      <c r="C11" s="32">
        <v>1820</v>
      </c>
      <c r="D11" s="8">
        <v>6.1073825503355703</v>
      </c>
      <c r="E11" s="9">
        <v>144844</v>
      </c>
      <c r="F11" s="11">
        <v>67789652</v>
      </c>
    </row>
    <row r="12" spans="1:6">
      <c r="A12" s="6" t="s">
        <v>155</v>
      </c>
      <c r="B12" s="9">
        <v>122100</v>
      </c>
      <c r="C12" s="32">
        <v>13540</v>
      </c>
      <c r="D12" s="8">
        <v>11.089271089271101</v>
      </c>
      <c r="E12" s="9">
        <v>229422</v>
      </c>
      <c r="F12" s="11">
        <v>248651378</v>
      </c>
    </row>
    <row r="13" spans="1:6">
      <c r="A13" s="6" t="s">
        <v>156</v>
      </c>
      <c r="B13" s="9">
        <v>87200</v>
      </c>
      <c r="C13" s="32">
        <v>3520</v>
      </c>
      <c r="D13" s="8">
        <v>4.03669724770642</v>
      </c>
      <c r="E13" s="9">
        <v>197009</v>
      </c>
      <c r="F13" s="11">
        <v>15618197</v>
      </c>
    </row>
    <row r="14" spans="1:6">
      <c r="A14" s="6" t="s">
        <v>157</v>
      </c>
      <c r="B14" s="9">
        <v>192000</v>
      </c>
      <c r="C14" s="32">
        <v>34000</v>
      </c>
      <c r="D14" s="8">
        <v>-17.7083333333333</v>
      </c>
      <c r="E14" s="9">
        <v>512514</v>
      </c>
      <c r="F14" s="11">
        <v>728002365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8116-EB78-4502-BF6C-209E3CBF33F0}">
  <sheetPr codeName="Sheet1"/>
  <dimension ref="A1:F9"/>
  <sheetViews>
    <sheetView workbookViewId="0"/>
  </sheetViews>
  <sheetFormatPr defaultRowHeight="17.399999999999999"/>
  <cols>
    <col min="1" max="1" width="13.19921875" customWidth="1"/>
    <col min="2" max="2" width="14.3984375" bestFit="1" customWidth="1"/>
    <col min="3" max="3" width="12.5" customWidth="1"/>
  </cols>
  <sheetData>
    <row r="1" spans="1:6" ht="20.399999999999999">
      <c r="A1" s="34" t="s">
        <v>158</v>
      </c>
    </row>
    <row r="2" spans="1:6">
      <c r="F2" t="s">
        <v>174</v>
      </c>
    </row>
    <row r="3" spans="1:6">
      <c r="A3" s="35" t="s">
        <v>159</v>
      </c>
      <c r="B3" s="35" t="s">
        <v>160</v>
      </c>
      <c r="C3" s="35" t="s">
        <v>161</v>
      </c>
    </row>
    <row r="4" spans="1:6">
      <c r="A4" t="s">
        <v>162</v>
      </c>
      <c r="B4" t="s">
        <v>163</v>
      </c>
      <c r="C4" s="36">
        <v>10000</v>
      </c>
    </row>
    <row r="5" spans="1:6">
      <c r="A5" t="s">
        <v>164</v>
      </c>
      <c r="B5" t="s">
        <v>165</v>
      </c>
      <c r="C5" s="36">
        <v>20000</v>
      </c>
    </row>
    <row r="6" spans="1:6">
      <c r="A6" t="s">
        <v>166</v>
      </c>
      <c r="B6" t="s">
        <v>167</v>
      </c>
      <c r="C6" s="36">
        <v>10000</v>
      </c>
    </row>
    <row r="7" spans="1:6">
      <c r="A7" t="s">
        <v>168</v>
      </c>
      <c r="B7" t="s">
        <v>169</v>
      </c>
      <c r="C7" s="36">
        <v>5000</v>
      </c>
    </row>
    <row r="8" spans="1:6">
      <c r="A8" t="s">
        <v>170</v>
      </c>
      <c r="B8" t="s">
        <v>171</v>
      </c>
      <c r="C8" s="36">
        <v>100000</v>
      </c>
    </row>
    <row r="9" spans="1:6">
      <c r="A9" t="s">
        <v>172</v>
      </c>
      <c r="B9" t="s">
        <v>173</v>
      </c>
      <c r="C9" s="36">
        <v>250000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3073" r:id="rId3" name="cmd송금">
          <controlPr defaultSize="0" autoLine="0" r:id="rId4">
            <anchor moveWithCells="1">
              <from>
                <xdr:col>3</xdr:col>
                <xdr:colOff>198120</xdr:colOff>
                <xdr:row>1</xdr:row>
                <xdr:rowOff>0</xdr:rowOff>
              </from>
              <to>
                <xdr:col>4</xdr:col>
                <xdr:colOff>556260</xdr:colOff>
                <xdr:row>2</xdr:row>
                <xdr:rowOff>106680</xdr:rowOff>
              </to>
            </anchor>
          </controlPr>
        </control>
      </mc:Choice>
      <mc:Fallback>
        <control shapeId="3073" r:id="rId3" name="cmd송금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수현 김</cp:lastModifiedBy>
  <dcterms:created xsi:type="dcterms:W3CDTF">2023-05-12T01:27:33Z</dcterms:created>
  <dcterms:modified xsi:type="dcterms:W3CDTF">2026-07-29T07:08:00Z</dcterms:modified>
</cp:coreProperties>
</file>