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d55ed44bdfd98922/바탕 화면/"/>
    </mc:Choice>
  </mc:AlternateContent>
  <xr:revisionPtr revIDLastSave="115" documentId="10_ncr:8000_{118F52D1-491B-420A-8F66-0BB15545CC03}" xr6:coauthVersionLast="47" xr6:coauthVersionMax="47" xr10:uidLastSave="{B68E55C8-8A01-4D66-8B62-6966F66EAC07}"/>
  <bookViews>
    <workbookView xWindow="4200" yWindow="576" windowWidth="10452" windowHeight="10992" firstSheet="2" activeTab="7" xr2:uid="{00000000-000D-0000-FFFF-FFFF00000000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9" r:id="rId5"/>
    <sheet name="4월종합쇼핑몰" sheetId="10" r:id="rId6"/>
    <sheet name="기타작업-1" sheetId="7" r:id="rId7"/>
    <sheet name="기타작업-2" sheetId="6" r:id="rId8"/>
    <sheet name="기타작업-3" sheetId="8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4" l="1" a="1"/>
  <c r="H25" i="4" s="1"/>
  <c r="H26" i="4" a="1"/>
  <c r="H26" i="4"/>
  <c r="H27" i="4" a="1"/>
  <c r="H27" i="4" s="1"/>
  <c r="H28" i="4" a="1"/>
  <c r="H28" i="4"/>
  <c r="H24" i="4" a="1"/>
  <c r="H24" i="4" s="1"/>
  <c r="D4" i="4" a="1"/>
  <c r="D4" i="4" s="1"/>
  <c r="D5" i="4" a="1"/>
  <c r="D5" i="4" s="1"/>
  <c r="D6" i="4" a="1"/>
  <c r="D6" i="4" s="1"/>
  <c r="D3" i="4" a="1"/>
  <c r="D3" i="4" s="1"/>
  <c r="G3" i="9"/>
  <c r="D4" i="9"/>
  <c r="J4" i="4"/>
  <c r="J5" i="4"/>
  <c r="J6" i="4"/>
  <c r="J7" i="4"/>
  <c r="J8" i="4"/>
  <c r="J9" i="4"/>
  <c r="J10" i="4"/>
  <c r="J11" i="4"/>
  <c r="J3" i="4"/>
  <c r="C3" i="4" a="1"/>
  <c r="C3" i="4" s="1"/>
  <c r="C4" i="4" a="1"/>
  <c r="C4" i="4"/>
  <c r="C5" i="4" a="1"/>
  <c r="C5" i="4" s="1"/>
  <c r="C6" i="4" a="1"/>
  <c r="C6" i="4"/>
  <c r="B4" i="4" a="1"/>
  <c r="B4" i="4" s="1"/>
  <c r="B5" i="4" a="1"/>
  <c r="B5" i="4" s="1"/>
  <c r="B6" i="4" a="1"/>
  <c r="B6" i="4" s="1"/>
  <c r="B3" i="4" a="1"/>
  <c r="B3" i="4" s="1"/>
  <c r="A17" i="2"/>
  <c r="K4" i="4" a="1"/>
  <c r="K6" i="4" a="1"/>
  <c r="K8" i="4" a="1"/>
  <c r="K10" i="4" a="1"/>
  <c r="K5" i="4" a="1"/>
  <c r="K7" i="4" a="1"/>
  <c r="K9" i="4" a="1"/>
  <c r="K11" i="4" a="1"/>
  <c r="K3" i="4" a="1"/>
  <c r="K11" i="4" l="1"/>
  <c r="K9" i="4"/>
  <c r="K7" i="4"/>
  <c r="K5" i="4"/>
  <c r="K10" i="4"/>
  <c r="K8" i="4"/>
  <c r="K6" i="4"/>
  <c r="K4" i="4"/>
  <c r="K3" i="4"/>
  <c r="D8" i="9"/>
  <c r="D7" i="9"/>
  <c r="D6" i="9"/>
  <c r="D5" i="9"/>
  <c r="D3" i="9"/>
  <c r="E4" i="7" l="1"/>
  <c r="E5" i="7"/>
  <c r="E6" i="7"/>
  <c r="E7" i="7"/>
  <c r="E8" i="7"/>
  <c r="H4" i="3"/>
  <c r="I4" i="3"/>
  <c r="H5" i="3"/>
  <c r="I5" i="3"/>
  <c r="H6" i="3"/>
  <c r="I6" i="3"/>
  <c r="H7" i="3"/>
  <c r="I7" i="3"/>
  <c r="H8" i="3"/>
  <c r="I8" i="3"/>
  <c r="H9" i="3"/>
  <c r="I9" i="3"/>
  <c r="H10" i="3"/>
  <c r="I10" i="3"/>
  <c r="H11" i="3"/>
  <c r="I11" i="3"/>
  <c r="H12" i="3"/>
  <c r="I12" i="3"/>
  <c r="H13" i="3"/>
  <c r="I13" i="3"/>
  <c r="H14" i="3"/>
  <c r="I14" i="3"/>
  <c r="H15" i="3"/>
  <c r="I15" i="3"/>
  <c r="H16" i="3"/>
  <c r="I16" i="3"/>
  <c r="H17" i="3"/>
  <c r="I17" i="3"/>
  <c r="H18" i="3"/>
  <c r="I18" i="3"/>
  <c r="H19" i="3"/>
  <c r="I19" i="3"/>
  <c r="H20" i="3"/>
  <c r="I2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001EE1-BB50-4059-BF01-7FD358467D7F}" name="MS Access Database_Query" type="1" refreshedVersion="8" background="1">
    <dbPr connection="DSN=MS Access Database;DBQ=C:\Users\User\OneDrive\바탕 화면\사이트운영비.accdb;DefaultDir=C:\Users\User\OneDrive\바탕 화면;DriverId=25;FIL=MS Access;MaxBufferSize=2048;PageTimeout=5;" command="SELECT 사이트비교.개설일, 사이트비교.쇼핑몰, 사이트비교.DB운영비_x000d__x000a_FROM `C:\Users\User\OneDrive\바탕 화면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<sst xmlns="http://schemas.openxmlformats.org/spreadsheetml/2006/main" count="320" uniqueCount="194">
  <si>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</si>
  <si>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</si>
  <si>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</si>
  <si>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</si>
  <si>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</si>
  <si>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</si>
  <si>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</si>
  <si>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</si>
  <si>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</si>
  <si>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</si>
  <si>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</si>
  <si>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</si>
  <si>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</si>
  <si>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</si>
  <si>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</si>
  <si>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</si>
  <si>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</si>
  <si>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</si>
  <si>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</si>
  <si>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</si>
  <si>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</si>
  <si>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</si>
  <si>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</si>
  <si>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</si>
  <si>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</si>
  <si>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</si>
  <si>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</si>
  <si>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</si>
  <si>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</si>
  <si>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</si>
  <si>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</si>
  <si>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</si>
  <si>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</si>
  <si>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</si>
  <si>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</si>
  <si>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</si>
  <si>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</si>
  <si>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</si>
  <si>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</si>
  <si>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</si>
  <si>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</si>
  <si>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</si>
  <si>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</si>
  <si>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</si>
  <si>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</si>
  <si>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</si>
  <si>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</si>
  <si>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</si>
  <si>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</si>
  <si>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</si>
  <si>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</si>
  <si>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</si>
  <si>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</si>
  <si>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</si>
  <si>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</si>
  <si>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</si>
  <si>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</si>
  <si>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</si>
  <si>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</si>
  <si>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</si>
  <si>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</si>
  <si>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</si>
  <si>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</si>
  <si>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</si>
  <si>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</si>
  <si>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</si>
  <si>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</si>
  <si>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</si>
  <si>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</si>
  <si>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</si>
  <si>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</si>
  <si>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</si>
  <si>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</si>
  <si>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</si>
  <si>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</si>
  <si>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</si>
  <si>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</si>
  <si>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</si>
  <si>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</si>
  <si>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</si>
  <si>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</si>
  <si>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</si>
  <si>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</si>
  <si>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</si>
  <si>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</si>
  <si>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</si>
  <si>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</si>
  <si>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</si>
  <si>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</si>
  <si>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[표4]</t>
  </si>
  <si>
    <t>상여금 지급율표</t>
  </si>
  <si>
    <t>박난초</t>
  </si>
  <si>
    <t>상여율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</si>
  <si>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</si>
  <si>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</si>
  <si>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</si>
  <si>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</si>
  <si>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</si>
  <si>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</si>
  <si>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</si>
  <si>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</si>
  <si>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</si>
  <si>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</si>
  <si>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</si>
  <si>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</si>
  <si>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[표5] 직위별 상여금 차지율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</si>
  <si>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</si>
  <si>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</si>
  <si>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</si>
  <si>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</si>
  <si>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</si>
  <si>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</si>
  <si>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</si>
  <si>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</si>
  <si>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</si>
  <si>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부산지점 판매 현황</t>
  </si>
  <si>
    <t>제품</t>
  </si>
  <si>
    <t>판매량</t>
  </si>
  <si>
    <t>판매단가</t>
  </si>
  <si>
    <t>판매금액</t>
  </si>
  <si>
    <t>컴퓨터</t>
  </si>
  <si>
    <t>냉장고</t>
  </si>
  <si>
    <t>카메라</t>
  </si>
  <si>
    <t>모니터</t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</si>
  <si>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</si>
  <si>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</si>
  <si>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</si>
  <si>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</si>
  <si>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</si>
  <si>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</si>
  <si>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</si>
  <si>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</si>
  <si>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</si>
  <si>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</si>
  <si>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</si>
  <si>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</si>
  <si>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</si>
  <si>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</si>
  <si>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</si>
  <si>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</si>
  <si>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월</t>
    <phoneticPr fontId="2" type="noConversion"/>
  </si>
  <si>
    <t>1월</t>
    <phoneticPr fontId="2" type="noConversion"/>
  </si>
  <si>
    <t>2월</t>
    <phoneticPr fontId="2" type="noConversion"/>
  </si>
  <si>
    <t>3월</t>
    <phoneticPr fontId="2" type="noConversion"/>
  </si>
  <si>
    <t>5월</t>
    <phoneticPr fontId="2" type="noConversion"/>
  </si>
  <si>
    <t>4월</t>
    <phoneticPr fontId="2" type="noConversion"/>
  </si>
  <si>
    <t>생산기간</t>
    <phoneticPr fontId="15" type="noConversion"/>
  </si>
  <si>
    <t>생산량</t>
    <phoneticPr fontId="15" type="noConversion"/>
  </si>
  <si>
    <t>판매량</t>
    <phoneticPr fontId="15" type="noConversion"/>
  </si>
  <si>
    <t>판매율</t>
    <phoneticPr fontId="15" type="noConversion"/>
  </si>
  <si>
    <t>판매량</t>
    <phoneticPr fontId="13" type="noConversion"/>
  </si>
  <si>
    <t>판매율</t>
    <phoneticPr fontId="13" type="noConversion"/>
  </si>
  <si>
    <t>1월</t>
    <phoneticPr fontId="15" type="noConversion"/>
  </si>
  <si>
    <t>2월</t>
  </si>
  <si>
    <t>3월</t>
  </si>
  <si>
    <t>4월</t>
  </si>
  <si>
    <t>5월</t>
  </si>
  <si>
    <t>6월</t>
  </si>
  <si>
    <t>[표1]</t>
    <phoneticPr fontId="2" type="noConversion"/>
  </si>
  <si>
    <t>종목명</t>
    <phoneticPr fontId="2" type="noConversion"/>
  </si>
  <si>
    <t>종가</t>
    <phoneticPr fontId="2" type="noConversion"/>
  </si>
  <si>
    <t>전일비</t>
    <phoneticPr fontId="2" type="noConversion"/>
  </si>
  <si>
    <t>등락률(%)</t>
    <phoneticPr fontId="2" type="noConversion"/>
  </si>
  <si>
    <t>시가총액(억원)</t>
    <phoneticPr fontId="2" type="noConversion"/>
  </si>
  <si>
    <t>상장주식수</t>
    <phoneticPr fontId="2" type="noConversion"/>
  </si>
  <si>
    <t>남원물산</t>
    <phoneticPr fontId="2" type="noConversion"/>
  </si>
  <si>
    <t>한국산업</t>
    <phoneticPr fontId="2" type="noConversion"/>
  </si>
  <si>
    <t>종일제강</t>
    <phoneticPr fontId="2" type="noConversion"/>
  </si>
  <si>
    <t>성대상사</t>
    <phoneticPr fontId="2" type="noConversion"/>
  </si>
  <si>
    <t>유명반도체</t>
    <phoneticPr fontId="2" type="noConversion"/>
  </si>
  <si>
    <t>우리제약</t>
    <phoneticPr fontId="2" type="noConversion"/>
  </si>
  <si>
    <t>진흥화학</t>
    <phoneticPr fontId="2" type="noConversion"/>
  </si>
  <si>
    <t>한국제지</t>
    <phoneticPr fontId="2" type="noConversion"/>
  </si>
  <si>
    <t>신한양조</t>
    <phoneticPr fontId="2" type="noConversion"/>
  </si>
  <si>
    <t>서울전자</t>
    <phoneticPr fontId="2" type="noConversion"/>
  </si>
  <si>
    <t>일성증권</t>
    <phoneticPr fontId="2" type="noConversion"/>
  </si>
  <si>
    <t>두성전자</t>
    <phoneticPr fontId="2" type="noConversion"/>
  </si>
  <si>
    <t>[표2]</t>
    <phoneticPr fontId="2" type="noConversion"/>
  </si>
  <si>
    <t>조건</t>
    <phoneticPr fontId="2" type="noConversion"/>
  </si>
  <si>
    <t>합계 : DB운영비</t>
  </si>
  <si>
    <t>총합계</t>
  </si>
  <si>
    <t>가전쇼핑몰</t>
  </si>
  <si>
    <t>여행정보몰</t>
  </si>
  <si>
    <t>예술쇼핑몰</t>
  </si>
  <si>
    <t>음악쇼핑몰</t>
  </si>
  <si>
    <t>종합쇼핑몰</t>
  </si>
  <si>
    <t>쇼핑몰</t>
  </si>
  <si>
    <t>개설일</t>
  </si>
  <si>
    <t>**</t>
  </si>
  <si>
    <t>2020-04-01 - 2020-04-30</t>
  </si>
  <si>
    <t>2020-05-01 - 2020-05-30</t>
  </si>
  <si>
    <t>2020-05-31 - 2020-06-29</t>
  </si>
  <si>
    <t>2020-06-30 - 2020-07-29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</si>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</sst>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0.0_);[Red]\(0.0\)"/>
    <numFmt numFmtId="177" formatCode="yy&quot;-&quot;m&quot;-&quot;d"/>
    <numFmt numFmtId="178" formatCode="mm&quot;월&quot;\ dd&quot;일&quot;"/>
    <numFmt numFmtId="179" formatCode="0.0%"/>
    <numFmt numFmtId="180" formatCode="[Red]0.00\(\↑\);[Blue]0.00\(\↓\);0.00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41" fontId="0" fillId="0" borderId="1" xfId="1" applyFont="1" applyBorder="1" applyAlignment="1">
      <alignment vertical="center"/>
    </xf>
    <xf numFmtId="0" fontId="0" fillId="0" borderId="1" xfId="0" applyBorder="1">
      <alignment vertical="center"/>
    </xf>
    <xf numFmtId="1" fontId="0" fillId="0" borderId="1" xfId="0" applyNumberForma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11" fillId="0" borderId="0" xfId="0" applyFont="1">
      <alignment vertical="center"/>
    </xf>
    <xf numFmtId="41" fontId="0" fillId="0" borderId="0" xfId="1" applyFont="1">
      <alignment vertical="center"/>
    </xf>
    <xf numFmtId="9" fontId="0" fillId="0" borderId="1" xfId="4" applyFont="1" applyBorder="1" applyAlignment="1">
      <alignment vertical="center"/>
    </xf>
    <xf numFmtId="178" fontId="0" fillId="0" borderId="0" xfId="0" applyNumberFormat="1" applyAlignment="1">
      <alignment horizontal="center" vertical="center"/>
    </xf>
    <xf numFmtId="41" fontId="7" fillId="0" borderId="1" xfId="1" applyFont="1" applyBorder="1">
      <alignment vertical="center"/>
    </xf>
    <xf numFmtId="0" fontId="12" fillId="0" borderId="5" xfId="2" applyFont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14" fillId="0" borderId="1" xfId="2" applyFont="1" applyBorder="1" applyAlignment="1">
      <alignment horizontal="center" vertical="center" wrapText="1"/>
    </xf>
    <xf numFmtId="9" fontId="14" fillId="0" borderId="1" xfId="3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1" fontId="14" fillId="0" borderId="1" xfId="5" applyFont="1" applyBorder="1" applyAlignment="1">
      <alignment vertical="center"/>
    </xf>
    <xf numFmtId="179" fontId="14" fillId="0" borderId="1" xfId="3" applyNumberFormat="1" applyFont="1" applyFill="1" applyBorder="1" applyAlignment="1">
      <alignment horizontal="center" vertical="center"/>
    </xf>
    <xf numFmtId="41" fontId="14" fillId="0" borderId="1" xfId="5" applyFont="1" applyFill="1" applyBorder="1" applyAlignment="1">
      <alignment horizontal="center" vertical="center" wrapText="1"/>
    </xf>
    <xf numFmtId="179" fontId="14" fillId="0" borderId="1" xfId="3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2" fillId="0" borderId="5" xfId="2" applyFont="1" applyBorder="1" applyAlignment="1">
      <alignment vertical="center"/>
    </xf>
    <xf numFmtId="0" fontId="14" fillId="4" borderId="1" xfId="2" applyFont="1" applyFill="1" applyBorder="1" applyAlignment="1">
      <alignment horizontal="center" vertical="center"/>
    </xf>
    <xf numFmtId="41" fontId="14" fillId="4" borderId="1" xfId="5" applyFont="1" applyFill="1" applyBorder="1" applyAlignment="1">
      <alignment vertical="center"/>
    </xf>
    <xf numFmtId="179" fontId="14" fillId="4" borderId="1" xfId="3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43" fontId="0" fillId="0" borderId="1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80" fontId="0" fillId="0" borderId="1" xfId="0" applyNumberFormat="1" applyBorder="1">
      <alignment vertical="center"/>
    </xf>
  </cellXfs>
  <cellStyles count="6">
    <cellStyle name="백분율" xfId="4" builtinId="5"/>
    <cellStyle name="백분율 2" xfId="3" xr:uid="{00000000-0005-0000-0000-000001000000}"/>
    <cellStyle name="쉼표 [0]" xfId="1" builtinId="6"/>
    <cellStyle name="쉼표 [0] 2" xfId="5" xr:uid="{00000000-0005-0000-0000-000003000000}"/>
    <cellStyle name="표준" xfId="0" builtinId="0"/>
    <cellStyle name="표준 2" xfId="2" xr:uid="{00000000-0005-0000-0000-000005000000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D1-4546-BF6D-18E202AB9E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CE-4032-A681-03A01E192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45065215"/>
        <c:axId val="1545067711"/>
      </c:barChart>
      <c:lineChart>
        <c:grouping val="standard"/>
        <c:varyColors val="0"/>
        <c:ser>
          <c:idx val="1"/>
          <c:order val="1"/>
          <c:tx>
            <c:v>판매량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D1-4546-BF6D-18E202AB9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513856"/>
        <c:axId val="383510976"/>
      </c:lineChart>
      <c:catAx>
        <c:axId val="154506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5067711"/>
        <c:crosses val="autoZero"/>
        <c:auto val="1"/>
        <c:lblAlgn val="ctr"/>
        <c:lblOffset val="100"/>
        <c:noMultiLvlLbl val="0"/>
      </c:catAx>
      <c:valAx>
        <c:axId val="1545067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5065215"/>
        <c:crosses val="autoZero"/>
        <c:crossBetween val="between"/>
      </c:valAx>
      <c:valAx>
        <c:axId val="38351097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3513856"/>
        <c:crosses val="max"/>
        <c:crossBetween val="between"/>
      </c:valAx>
      <c:catAx>
        <c:axId val="383513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35109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11</xdr:col>
      <xdr:colOff>666750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1E62AF9-23A6-4808-A366-F93F3CDAE31D}"/>
            </a:ext>
          </a:extLst>
        </xdr:cNvPr>
        <xdr:cNvSpPr/>
      </xdr:nvSpPr>
      <xdr:spPr>
        <a:xfrm>
          <a:off x="6400800" y="466725"/>
          <a:ext cx="1809750" cy="67627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13316" name="Button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7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13317" name="Butto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7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251460</xdr:colOff>
          <xdr:row>1</xdr:row>
          <xdr:rowOff>22860</xdr:rowOff>
        </xdr:from>
        <xdr:to>
          <xdr:col>4</xdr:col>
          <xdr:colOff>617220</xdr:colOff>
          <xdr:row>2</xdr:row>
          <xdr:rowOff>114300</xdr:rowOff>
        </xdr:to>
        <xdr:sp macro="" textlink="">
          <xdr:nvSpPr>
            <xdr:cNvPr id="8194" name="cmd송금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5.758034375001" backgroundQuery="1" createdVersion="8" refreshedVersion="8" minRefreshableVersion="3" recordCount="45" xr:uid="{C56411D2-172D-4D94-8D59-2603222F85ED}">
  <cacheSource type="external" connectionId="1"/>
  <cacheFields count="4">
    <cacheField name="개설일" numFmtId="0" sqlType="11">
      <sharedItems containsSemiMixedTypes="0" containsNonDate="0" containsDate="1" containsString="0" minDate="2020-04-30T00:00:00" maxDate="2020-07-08T00:00:00" count="45">
        <d v="2020-04-30T00:00:00"/>
        <d v="2020-05-01T00:00:00"/>
        <d v="2020-05-02T00:00:00"/>
        <d v="2020-05-03T00:00:00"/>
        <d v="2020-05-04T00:00:00"/>
        <d v="2020-05-05T00:00:00"/>
        <d v="2020-05-06T00:00:00"/>
        <d v="2020-05-08T00:00:00"/>
        <d v="2020-05-09T00:00:00"/>
        <d v="2020-05-13T00:00:00"/>
        <d v="2020-05-14T00:00:00"/>
        <d v="2020-05-16T00:00:00"/>
        <d v="2020-05-17T00:00:00"/>
        <d v="2020-05-18T00:00:00"/>
        <d v="2020-05-19T00:00:00"/>
        <d v="2020-05-20T00:00:00"/>
        <d v="2020-05-21T00:00:00"/>
        <d v="2020-05-26T00:00:00"/>
        <d v="2020-05-30T00:00:00"/>
        <d v="2020-05-31T00:00:00"/>
        <d v="2020-06-02T00:00:00"/>
        <d v="2020-06-03T00:00:00"/>
        <d v="2020-06-04T00:00:00"/>
        <d v="2020-06-05T00:00:00"/>
        <d v="2020-06-06T00:00:00"/>
        <d v="2020-06-07T00:00:00"/>
        <d v="2020-06-10T00:00:00"/>
        <d v="2020-06-11T00:00:00"/>
        <d v="2020-06-12T00:00:00"/>
        <d v="2020-06-13T00:00:00"/>
        <d v="2020-06-16T00:00:00"/>
        <d v="2020-06-17T00:00:00"/>
        <d v="2020-06-19T00:00:00"/>
        <d v="2020-06-22T00:00:00"/>
        <d v="2020-06-23T00:00:00"/>
        <d v="2020-06-24T00:00:00"/>
        <d v="2020-06-26T00:00:00"/>
        <d v="2020-06-27T00:00:00"/>
        <d v="2020-06-29T00:00:00"/>
        <d v="2020-07-02T00:00:00"/>
        <d v="2020-07-03T00:00:00"/>
        <d v="2020-07-04T00:00:00"/>
        <d v="2020-07-05T00:00:00"/>
        <d v="2020-07-06T00:00:00"/>
        <d v="2020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0-04-01T00:00:00" endDate="2020-07-29T00:00:00" groupInterval="30"/>
        <groupItems count="6">
          <s v="&lt;2020-04-01"/>
          <s v="2020-04-01 - 2020-04-30"/>
          <s v="2020-05-01 - 2020-05-30"/>
          <s v="2020-05-31 - 2020-06-29"/>
          <s v="2020-06-30 - 2020-07-29"/>
          <s v="&gt;2020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E86797-8A9D-4421-9E31-7B5B2FFA8745}" name="피벗 테이블1" cacheId="0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name="개설일(변경)"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name="개설일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725775-08C1-4144-8D27-9E8F9D6407F3}" name="표1" displayName="표1" ref="A1:C2" totalsRowShown="0">
  <autoFilter ref="A1:C2" xr:uid="{EE725775-08C1-4144-8D27-9E8F9D6407F3}"/>
  <tableColumns count="3">
    <tableColumn id="1" xr3:uid="{61734577-AF65-4CA9-BAEE-90A46184FA8D}" name="개설일" dataDxfId="0"/>
    <tableColumn id="2" xr3:uid="{3B5D685A-5E9D-450C-906C-7DECDB7A98DC}" name="쇼핑몰"/>
    <tableColumn id="3" xr3:uid="{9B405045-3849-4817-86A7-8AF8B9F93108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24"/>
  <sheetViews>
    <sheetView workbookViewId="0">
      <selection activeCell="F4" sqref="F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4" t="s">
        <v>0</v>
      </c>
      <c r="B1" s="44"/>
      <c r="C1" s="44"/>
      <c r="D1" s="44"/>
      <c r="E1" s="44"/>
      <c r="F1" s="44"/>
    </row>
    <row r="3" spans="1:6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</row>
    <row r="4" spans="1:6">
      <c r="A4" t="s">
        <v>7</v>
      </c>
      <c r="B4" t="s">
        <v>8</v>
      </c>
      <c r="C4" s="20">
        <v>44057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0">
        <v>43928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0">
        <v>43839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0">
        <v>44020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0">
        <v>43991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0">
        <v>43959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0">
        <v>43926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0">
        <v>43895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0">
        <v>43894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0">
        <v>43866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0">
        <v>43832</v>
      </c>
      <c r="D14">
        <v>19</v>
      </c>
      <c r="E14">
        <v>660250</v>
      </c>
      <c r="F14">
        <v>19500</v>
      </c>
    </row>
    <row r="16" spans="1:6">
      <c r="A16" t="s">
        <v>178</v>
      </c>
    </row>
    <row r="17" spans="1:6">
      <c r="A17" t="b">
        <f>AND(((LEFT($B4,2))*1)&lt;=17,$D4&gt;=AVERAGE($D$4:$D$14))</f>
        <v>0</v>
      </c>
    </row>
    <row r="19" spans="1:6">
      <c r="A19" s="2" t="s">
        <v>1</v>
      </c>
      <c r="B19" s="2" t="s">
        <v>2</v>
      </c>
      <c r="C19" s="2" t="s">
        <v>3</v>
      </c>
      <c r="D19" s="2" t="s">
        <v>4</v>
      </c>
      <c r="E19" s="2" t="s">
        <v>5</v>
      </c>
      <c r="F19" s="2" t="s">
        <v>6</v>
      </c>
    </row>
    <row r="20" spans="1:6">
      <c r="A20" t="s">
        <v>10</v>
      </c>
      <c r="B20" t="s">
        <v>11</v>
      </c>
      <c r="C20" s="20">
        <v>43991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0">
        <v>43959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0">
        <v>43926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0">
        <v>43866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0">
        <v>43832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2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20"/>
  <sheetViews>
    <sheetView view="pageLayout" zoomScaleNormal="100" workbookViewId="0">
      <selection activeCell="G11" sqref="G11"/>
    </sheetView>
  </sheetViews>
  <sheetFormatPr defaultRowHeight="17.399999999999999"/>
  <sheetData>
    <row r="1" spans="1:9" ht="21">
      <c r="A1" s="44" t="s">
        <v>14</v>
      </c>
      <c r="B1" s="44"/>
      <c r="C1" s="44"/>
      <c r="D1" s="44"/>
      <c r="E1" s="44"/>
      <c r="F1" s="44"/>
      <c r="G1" s="44"/>
      <c r="H1" s="44"/>
      <c r="I1" s="44"/>
    </row>
    <row r="3" spans="1:9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20</v>
      </c>
      <c r="G3" s="4" t="s">
        <v>21</v>
      </c>
      <c r="H3" s="4" t="s">
        <v>22</v>
      </c>
      <c r="I3" s="4" t="s">
        <v>23</v>
      </c>
    </row>
    <row r="4" spans="1:9">
      <c r="A4" s="1" t="s">
        <v>24</v>
      </c>
      <c r="B4" s="1" t="s">
        <v>25</v>
      </c>
      <c r="C4" s="38">
        <v>80</v>
      </c>
      <c r="D4" s="1">
        <v>78</v>
      </c>
      <c r="E4" s="1">
        <v>82</v>
      </c>
      <c r="F4" s="1">
        <v>90</v>
      </c>
      <c r="G4" s="1">
        <v>81</v>
      </c>
      <c r="H4" s="1">
        <f t="shared" ref="H4:H20" si="0">SUM(C4:G4)</f>
        <v>411</v>
      </c>
      <c r="I4" s="5">
        <f t="shared" ref="I4:I20" si="1">AVERAGE(C4:G4)</f>
        <v>82.2</v>
      </c>
    </row>
    <row r="5" spans="1:9">
      <c r="A5" s="1" t="s">
        <v>26</v>
      </c>
      <c r="B5" s="1" t="s">
        <v>27</v>
      </c>
      <c r="C5" s="38">
        <v>64</v>
      </c>
      <c r="D5" s="1">
        <v>67</v>
      </c>
      <c r="E5" s="1">
        <v>67</v>
      </c>
      <c r="F5" s="1">
        <v>81</v>
      </c>
      <c r="G5" s="1">
        <v>55</v>
      </c>
      <c r="H5" s="1">
        <f t="shared" si="0"/>
        <v>334</v>
      </c>
      <c r="I5" s="5">
        <f t="shared" si="1"/>
        <v>66.8</v>
      </c>
    </row>
    <row r="6" spans="1:9">
      <c r="A6" s="1" t="s">
        <v>28</v>
      </c>
      <c r="B6" s="1" t="s">
        <v>25</v>
      </c>
      <c r="C6" s="38">
        <v>92</v>
      </c>
      <c r="D6" s="1">
        <v>90</v>
      </c>
      <c r="E6" s="1">
        <v>94</v>
      </c>
      <c r="F6" s="1">
        <v>93</v>
      </c>
      <c r="G6" s="1">
        <v>95</v>
      </c>
      <c r="H6" s="1">
        <f t="shared" si="0"/>
        <v>464</v>
      </c>
      <c r="I6" s="5">
        <f t="shared" si="1"/>
        <v>92.8</v>
      </c>
    </row>
    <row r="7" spans="1:9">
      <c r="A7" s="1" t="s">
        <v>29</v>
      </c>
      <c r="B7" s="1" t="s">
        <v>25</v>
      </c>
      <c r="C7" s="38">
        <v>86</v>
      </c>
      <c r="D7" s="1">
        <v>84</v>
      </c>
      <c r="E7" s="1">
        <v>85</v>
      </c>
      <c r="F7" s="1">
        <v>91</v>
      </c>
      <c r="G7" s="1">
        <v>87</v>
      </c>
      <c r="H7" s="1">
        <f t="shared" si="0"/>
        <v>433</v>
      </c>
      <c r="I7" s="5">
        <f t="shared" si="1"/>
        <v>86.6</v>
      </c>
    </row>
    <row r="8" spans="1:9">
      <c r="A8" s="1" t="s">
        <v>30</v>
      </c>
      <c r="B8" s="1" t="s">
        <v>27</v>
      </c>
      <c r="C8" s="38">
        <v>81</v>
      </c>
      <c r="D8" s="1">
        <v>84</v>
      </c>
      <c r="E8" s="1">
        <v>78</v>
      </c>
      <c r="F8" s="1">
        <v>81</v>
      </c>
      <c r="G8" s="1">
        <v>90</v>
      </c>
      <c r="H8" s="1">
        <f t="shared" si="0"/>
        <v>414</v>
      </c>
      <c r="I8" s="5">
        <f t="shared" si="1"/>
        <v>82.8</v>
      </c>
    </row>
    <row r="9" spans="1:9">
      <c r="A9" s="1" t="s">
        <v>31</v>
      </c>
      <c r="B9" s="1" t="s">
        <v>27</v>
      </c>
      <c r="C9" s="38">
        <v>77</v>
      </c>
      <c r="D9" s="1">
        <v>80</v>
      </c>
      <c r="E9" s="1">
        <v>81</v>
      </c>
      <c r="F9" s="1">
        <v>83</v>
      </c>
      <c r="G9" s="1">
        <v>84</v>
      </c>
      <c r="H9" s="1">
        <f t="shared" si="0"/>
        <v>405</v>
      </c>
      <c r="I9" s="5">
        <f t="shared" si="1"/>
        <v>81</v>
      </c>
    </row>
    <row r="10" spans="1:9">
      <c r="A10" s="1" t="s">
        <v>32</v>
      </c>
      <c r="B10" s="1" t="s">
        <v>25</v>
      </c>
      <c r="C10" s="38">
        <v>95</v>
      </c>
      <c r="D10" s="1">
        <v>93</v>
      </c>
      <c r="E10" s="1">
        <v>95</v>
      </c>
      <c r="F10" s="1">
        <v>96</v>
      </c>
      <c r="G10" s="1">
        <v>97</v>
      </c>
      <c r="H10" s="1">
        <f t="shared" si="0"/>
        <v>476</v>
      </c>
      <c r="I10" s="5">
        <f t="shared" si="1"/>
        <v>95.2</v>
      </c>
    </row>
    <row r="11" spans="1:9">
      <c r="A11" s="1" t="s">
        <v>33</v>
      </c>
      <c r="B11" s="1" t="s">
        <v>27</v>
      </c>
      <c r="C11" s="38">
        <v>93</v>
      </c>
      <c r="D11" s="1">
        <v>91</v>
      </c>
      <c r="E11" s="1">
        <v>92</v>
      </c>
      <c r="F11" s="1">
        <v>94</v>
      </c>
      <c r="G11" s="1">
        <v>95</v>
      </c>
      <c r="H11" s="1">
        <f t="shared" si="0"/>
        <v>465</v>
      </c>
      <c r="I11" s="5">
        <f t="shared" si="1"/>
        <v>93</v>
      </c>
    </row>
    <row r="12" spans="1:9">
      <c r="A12" s="1" t="s">
        <v>34</v>
      </c>
      <c r="B12" s="1" t="s">
        <v>25</v>
      </c>
      <c r="C12" s="38">
        <v>61</v>
      </c>
      <c r="D12" s="1">
        <v>64</v>
      </c>
      <c r="E12" s="1">
        <v>61</v>
      </c>
      <c r="F12" s="1">
        <v>64</v>
      </c>
      <c r="G12" s="1">
        <v>63</v>
      </c>
      <c r="H12" s="1">
        <f t="shared" si="0"/>
        <v>313</v>
      </c>
      <c r="I12" s="5">
        <f t="shared" si="1"/>
        <v>62.6</v>
      </c>
    </row>
    <row r="13" spans="1:9">
      <c r="A13" s="1" t="s">
        <v>35</v>
      </c>
      <c r="B13" s="1" t="s">
        <v>27</v>
      </c>
      <c r="C13" s="38">
        <v>57</v>
      </c>
      <c r="D13" s="1">
        <v>60</v>
      </c>
      <c r="E13" s="1">
        <v>80</v>
      </c>
      <c r="F13" s="1">
        <v>64</v>
      </c>
      <c r="G13" s="1">
        <v>62</v>
      </c>
      <c r="H13" s="1">
        <f t="shared" si="0"/>
        <v>323</v>
      </c>
      <c r="I13" s="5">
        <f t="shared" si="1"/>
        <v>64.599999999999994</v>
      </c>
    </row>
    <row r="14" spans="1:9">
      <c r="A14" s="1" t="s">
        <v>36</v>
      </c>
      <c r="B14" s="1" t="s">
        <v>25</v>
      </c>
      <c r="C14" s="38">
        <v>94</v>
      </c>
      <c r="D14" s="1">
        <v>92</v>
      </c>
      <c r="E14" s="1">
        <v>94</v>
      </c>
      <c r="F14" s="1">
        <v>95</v>
      </c>
      <c r="G14" s="1">
        <v>97</v>
      </c>
      <c r="H14" s="1">
        <f t="shared" si="0"/>
        <v>472</v>
      </c>
      <c r="I14" s="5">
        <f t="shared" si="1"/>
        <v>94.4</v>
      </c>
    </row>
    <row r="15" spans="1:9">
      <c r="A15" s="1" t="s">
        <v>37</v>
      </c>
      <c r="B15" s="1" t="s">
        <v>27</v>
      </c>
      <c r="C15" s="38">
        <v>83</v>
      </c>
      <c r="D15" s="1">
        <v>86</v>
      </c>
      <c r="E15" s="1">
        <v>86</v>
      </c>
      <c r="F15" s="1">
        <v>85</v>
      </c>
      <c r="G15" s="1">
        <v>81</v>
      </c>
      <c r="H15" s="1">
        <f t="shared" si="0"/>
        <v>421</v>
      </c>
      <c r="I15" s="5">
        <f t="shared" si="1"/>
        <v>84.2</v>
      </c>
    </row>
    <row r="16" spans="1:9">
      <c r="A16" s="1" t="s">
        <v>38</v>
      </c>
      <c r="B16" s="1" t="s">
        <v>27</v>
      </c>
      <c r="C16" s="38">
        <v>75</v>
      </c>
      <c r="D16" s="1">
        <v>78</v>
      </c>
      <c r="E16" s="1">
        <v>76</v>
      </c>
      <c r="F16" s="1">
        <v>81</v>
      </c>
      <c r="G16" s="1">
        <v>75</v>
      </c>
      <c r="H16" s="1">
        <f t="shared" si="0"/>
        <v>385</v>
      </c>
      <c r="I16" s="5">
        <f t="shared" si="1"/>
        <v>77</v>
      </c>
    </row>
    <row r="17" spans="1:9">
      <c r="A17" s="1" t="s">
        <v>39</v>
      </c>
      <c r="B17" s="1" t="s">
        <v>25</v>
      </c>
      <c r="C17" s="38">
        <v>88</v>
      </c>
      <c r="D17" s="1">
        <v>86</v>
      </c>
      <c r="E17" s="1">
        <v>88</v>
      </c>
      <c r="F17" s="1">
        <v>90</v>
      </c>
      <c r="G17" s="1">
        <v>77</v>
      </c>
      <c r="H17" s="1">
        <f t="shared" si="0"/>
        <v>429</v>
      </c>
      <c r="I17" s="5">
        <f t="shared" si="1"/>
        <v>85.8</v>
      </c>
    </row>
    <row r="18" spans="1:9">
      <c r="A18" s="1" t="s">
        <v>40</v>
      </c>
      <c r="B18" s="1" t="s">
        <v>27</v>
      </c>
      <c r="C18" s="38">
        <v>99</v>
      </c>
      <c r="D18" s="1">
        <v>97</v>
      </c>
      <c r="E18" s="1">
        <v>98</v>
      </c>
      <c r="F18" s="1">
        <v>97</v>
      </c>
      <c r="G18" s="1">
        <v>99</v>
      </c>
      <c r="H18" s="1">
        <f t="shared" si="0"/>
        <v>490</v>
      </c>
      <c r="I18" s="5">
        <f t="shared" si="1"/>
        <v>98</v>
      </c>
    </row>
    <row r="19" spans="1:9">
      <c r="A19" s="1" t="s">
        <v>41</v>
      </c>
      <c r="B19" s="1" t="s">
        <v>25</v>
      </c>
      <c r="C19" s="38">
        <v>72</v>
      </c>
      <c r="D19" s="1">
        <v>75</v>
      </c>
      <c r="E19" s="1">
        <v>72</v>
      </c>
      <c r="F19" s="1">
        <v>81</v>
      </c>
      <c r="G19" s="1">
        <v>74</v>
      </c>
      <c r="H19" s="1">
        <f t="shared" si="0"/>
        <v>374</v>
      </c>
      <c r="I19" s="5">
        <f t="shared" si="1"/>
        <v>74.8</v>
      </c>
    </row>
    <row r="20" spans="1:9">
      <c r="A20" s="1" t="s">
        <v>42</v>
      </c>
      <c r="B20" s="1" t="s">
        <v>27</v>
      </c>
      <c r="C20" s="38">
        <v>69</v>
      </c>
      <c r="D20" s="1">
        <v>72</v>
      </c>
      <c r="E20" s="1">
        <v>80</v>
      </c>
      <c r="F20" s="1">
        <v>77</v>
      </c>
      <c r="G20" s="1">
        <v>65</v>
      </c>
      <c r="H20" s="1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2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K29"/>
  <sheetViews>
    <sheetView topLeftCell="B1" workbookViewId="0">
      <selection activeCell="H24" sqref="H24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2" t="s">
        <v>45</v>
      </c>
      <c r="J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1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12" cm="1">
        <f t="array" ref="D3">PERCENTILE(IF($A$10:$A$29=A3,$E$10:$E$29),0.5)</f>
        <v>87.5</v>
      </c>
      <c r="E3" s="1"/>
      <c r="G3" s="6" t="s">
        <v>57</v>
      </c>
      <c r="H3" s="6" t="s">
        <v>58</v>
      </c>
      <c r="I3" s="9">
        <v>1000</v>
      </c>
      <c r="J3" s="19">
        <f>VLOOKUP(H3,$G$16:$I$20,3,FALSE)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12" cm="1">
        <f t="array" ref="D4">PERCENTILE(IF($A$10:$A$29=A4,$E$10:$E$29),0.5)</f>
        <v>86.5</v>
      </c>
      <c r="E4" s="1"/>
      <c r="G4" s="6" t="s">
        <v>60</v>
      </c>
      <c r="H4" s="6" t="s">
        <v>61</v>
      </c>
      <c r="I4" s="9">
        <v>1500</v>
      </c>
      <c r="J4" s="19">
        <f t="shared" ref="J4:J11" si="0">VLOOKUP(H4,$G$16:$I$20,3,FALSE)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12" cm="1">
        <f t="array" ref="D5">PERCENTILE(IF($A$10:$A$29=A5,$E$10:$E$29),0.5)</f>
        <v>85.5</v>
      </c>
      <c r="E5" s="1"/>
      <c r="G5" s="6" t="s">
        <v>63</v>
      </c>
      <c r="H5" s="6" t="s">
        <v>64</v>
      </c>
      <c r="I5" s="9">
        <v>1800</v>
      </c>
      <c r="J5" s="19">
        <f t="shared" si="0"/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12" cm="1">
        <f t="array" ref="D6">PERCENTILE(IF($A$10:$A$29=A6,$E$10:$E$29),0.5)</f>
        <v>88</v>
      </c>
      <c r="E6" s="1"/>
      <c r="G6" s="6" t="s">
        <v>66</v>
      </c>
      <c r="H6" s="6" t="s">
        <v>61</v>
      </c>
      <c r="I6" s="9">
        <v>1500</v>
      </c>
      <c r="J6" s="19">
        <f t="shared" si="0"/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9">
        <f t="shared" si="0"/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9">
        <f t="shared" si="0"/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8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9">
        <f t="shared" si="0"/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8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9">
        <f t="shared" si="0"/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8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9">
        <f t="shared" si="0"/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8" t="s">
        <v>84</v>
      </c>
      <c r="D12" s="13" t="s">
        <v>85</v>
      </c>
      <c r="E12" s="6">
        <v>85</v>
      </c>
      <c r="G12" s="45" t="s">
        <v>86</v>
      </c>
      <c r="H12" s="46"/>
      <c r="I12" s="47"/>
      <c r="J12" s="6">
        <v>924</v>
      </c>
    </row>
    <row r="13" spans="1:11">
      <c r="A13" s="6" t="s">
        <v>56</v>
      </c>
      <c r="B13" s="6" t="s">
        <v>48</v>
      </c>
      <c r="C13" s="8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8" t="s">
        <v>88</v>
      </c>
      <c r="D14" s="13" t="s">
        <v>85</v>
      </c>
      <c r="E14" s="6">
        <v>95</v>
      </c>
      <c r="G14" t="s">
        <v>89</v>
      </c>
      <c r="H14" t="s">
        <v>90</v>
      </c>
    </row>
    <row r="15" spans="1:11">
      <c r="A15" s="6" t="s">
        <v>65</v>
      </c>
      <c r="B15" s="6" t="s">
        <v>49</v>
      </c>
      <c r="C15" s="8" t="s">
        <v>91</v>
      </c>
      <c r="D15" s="13" t="s">
        <v>85</v>
      </c>
      <c r="E15" s="6">
        <v>89</v>
      </c>
      <c r="G15" s="6" t="s">
        <v>52</v>
      </c>
      <c r="H15" s="6" t="s">
        <v>53</v>
      </c>
      <c r="I15" s="6" t="s">
        <v>92</v>
      </c>
    </row>
    <row r="16" spans="1:11">
      <c r="A16" s="6" t="s">
        <v>62</v>
      </c>
      <c r="B16" s="6" t="s">
        <v>49</v>
      </c>
      <c r="C16" s="8" t="s">
        <v>93</v>
      </c>
      <c r="D16" s="13" t="s">
        <v>94</v>
      </c>
      <c r="E16" s="6">
        <v>95</v>
      </c>
      <c r="G16" s="6" t="s">
        <v>72</v>
      </c>
      <c r="H16" s="9">
        <v>2100</v>
      </c>
      <c r="I16" s="10">
        <v>0.1</v>
      </c>
    </row>
    <row r="17" spans="1:9">
      <c r="A17" s="6" t="s">
        <v>59</v>
      </c>
      <c r="B17" s="6" t="s">
        <v>48</v>
      </c>
      <c r="C17" s="8" t="s">
        <v>95</v>
      </c>
      <c r="D17" s="13" t="s">
        <v>96</v>
      </c>
      <c r="E17" s="6">
        <v>98</v>
      </c>
      <c r="G17" s="6" t="s">
        <v>64</v>
      </c>
      <c r="H17" s="9">
        <v>1800</v>
      </c>
      <c r="I17" s="10">
        <v>0.08</v>
      </c>
    </row>
    <row r="18" spans="1:9">
      <c r="A18" s="6" t="s">
        <v>65</v>
      </c>
      <c r="B18" s="6" t="s">
        <v>49</v>
      </c>
      <c r="C18" s="8" t="s">
        <v>97</v>
      </c>
      <c r="D18" s="13" t="s">
        <v>94</v>
      </c>
      <c r="E18" s="6">
        <v>87</v>
      </c>
      <c r="G18" s="6" t="s">
        <v>61</v>
      </c>
      <c r="H18" s="9">
        <v>1500</v>
      </c>
      <c r="I18" s="10">
        <v>0.06</v>
      </c>
    </row>
    <row r="19" spans="1:9">
      <c r="A19" s="6" t="s">
        <v>59</v>
      </c>
      <c r="B19" s="6" t="s">
        <v>49</v>
      </c>
      <c r="C19" s="8" t="s">
        <v>98</v>
      </c>
      <c r="D19" s="13" t="s">
        <v>99</v>
      </c>
      <c r="E19" s="6">
        <v>93</v>
      </c>
      <c r="G19" s="6" t="s">
        <v>68</v>
      </c>
      <c r="H19" s="9">
        <v>1200</v>
      </c>
      <c r="I19" s="10">
        <v>0.05</v>
      </c>
    </row>
    <row r="20" spans="1:9">
      <c r="A20" s="6" t="s">
        <v>59</v>
      </c>
      <c r="B20" s="6" t="s">
        <v>49</v>
      </c>
      <c r="C20" s="8" t="s">
        <v>100</v>
      </c>
      <c r="D20" s="13" t="s">
        <v>85</v>
      </c>
      <c r="E20" s="6">
        <v>88</v>
      </c>
      <c r="G20" s="6" t="s">
        <v>58</v>
      </c>
      <c r="H20" s="9">
        <v>1000</v>
      </c>
      <c r="I20" s="10">
        <v>0.03</v>
      </c>
    </row>
    <row r="21" spans="1:9">
      <c r="A21" s="6" t="s">
        <v>59</v>
      </c>
      <c r="B21" s="6" t="s">
        <v>49</v>
      </c>
      <c r="C21" s="8" t="s">
        <v>101</v>
      </c>
      <c r="D21" s="13" t="s">
        <v>102</v>
      </c>
      <c r="E21" s="6">
        <v>69</v>
      </c>
    </row>
    <row r="22" spans="1:9">
      <c r="A22" s="6" t="s">
        <v>59</v>
      </c>
      <c r="B22" s="6" t="s">
        <v>49</v>
      </c>
      <c r="C22" s="8" t="s">
        <v>103</v>
      </c>
      <c r="D22" s="13" t="s">
        <v>104</v>
      </c>
      <c r="E22" s="6">
        <v>78</v>
      </c>
      <c r="G22" t="s">
        <v>105</v>
      </c>
    </row>
    <row r="23" spans="1:9">
      <c r="A23" s="6" t="s">
        <v>62</v>
      </c>
      <c r="B23" s="6" t="s">
        <v>48</v>
      </c>
      <c r="C23" s="8" t="s">
        <v>106</v>
      </c>
      <c r="D23" s="13" t="s">
        <v>94</v>
      </c>
      <c r="E23" s="6">
        <v>83</v>
      </c>
      <c r="G23" s="6" t="s">
        <v>52</v>
      </c>
      <c r="H23" s="7" t="s">
        <v>107</v>
      </c>
    </row>
    <row r="24" spans="1:9">
      <c r="A24" s="6" t="s">
        <v>62</v>
      </c>
      <c r="B24" s="6" t="s">
        <v>49</v>
      </c>
      <c r="C24" s="8" t="s">
        <v>108</v>
      </c>
      <c r="D24" s="13" t="s">
        <v>109</v>
      </c>
      <c r="E24" s="6">
        <v>85</v>
      </c>
      <c r="G24" s="6" t="s">
        <v>72</v>
      </c>
      <c r="H24" s="43">
        <f t="array" ref="H24">ROUNDDOWN(SUM(($H$3:$H$11=G24)*($I$3:$I$11*$J$3:$J$11))/$J$12,2)</f>
        <v>0.45</v>
      </c>
    </row>
    <row r="25" spans="1:9">
      <c r="A25" s="6" t="s">
        <v>62</v>
      </c>
      <c r="B25" s="6" t="s">
        <v>48</v>
      </c>
      <c r="C25" s="8" t="s">
        <v>110</v>
      </c>
      <c r="D25" s="13" t="s">
        <v>96</v>
      </c>
      <c r="E25" s="6">
        <v>78</v>
      </c>
      <c r="G25" s="6" t="s">
        <v>64</v>
      </c>
      <c r="H25" s="43">
        <f t="array" ref="H25">ROUNDDOWN(SUM(($H$3:$H$11=G25)*($I$3:$I$11*$J$3:$J$11))/$J$12,2)</f>
        <v>0.15</v>
      </c>
    </row>
    <row r="26" spans="1:9">
      <c r="A26" s="6" t="s">
        <v>62</v>
      </c>
      <c r="B26" s="6" t="s">
        <v>48</v>
      </c>
      <c r="C26" s="8" t="s">
        <v>111</v>
      </c>
      <c r="D26" s="13" t="s">
        <v>96</v>
      </c>
      <c r="E26" s="6">
        <v>100</v>
      </c>
      <c r="G26" s="6" t="s">
        <v>61</v>
      </c>
      <c r="H26" s="43">
        <f t="array" ref="H26">ROUNDDOWN(SUM(($H$3:$H$11=G26)*($I$3:$I$11*$J$3:$J$11))/$J$12,2)</f>
        <v>0.19</v>
      </c>
    </row>
    <row r="27" spans="1:9">
      <c r="A27" s="6" t="s">
        <v>65</v>
      </c>
      <c r="B27" s="6" t="s">
        <v>49</v>
      </c>
      <c r="C27" s="8" t="s">
        <v>112</v>
      </c>
      <c r="D27" s="13" t="s">
        <v>94</v>
      </c>
      <c r="E27" s="6">
        <v>90</v>
      </c>
      <c r="G27" s="6" t="s">
        <v>68</v>
      </c>
      <c r="H27" s="43">
        <f t="array" ref="H27">ROUNDDOWN(SUM(($H$3:$H$11=G27)*($I$3:$I$11*$J$3:$J$11))/$J$12,2)</f>
        <v>0.12</v>
      </c>
    </row>
    <row r="28" spans="1:9">
      <c r="A28" s="6" t="s">
        <v>56</v>
      </c>
      <c r="B28" s="6" t="s">
        <v>49</v>
      </c>
      <c r="C28" s="8" t="s">
        <v>113</v>
      </c>
      <c r="D28" s="13" t="s">
        <v>85</v>
      </c>
      <c r="E28" s="6">
        <v>83</v>
      </c>
      <c r="G28" s="6" t="s">
        <v>58</v>
      </c>
      <c r="H28" s="43">
        <f t="array" ref="H28">ROUNDDOWN(SUM(($H$3:$H$11=G28)*($I$3:$I$11*$J$3:$J$11))/$J$12,2)</f>
        <v>0.06</v>
      </c>
    </row>
    <row r="29" spans="1:9">
      <c r="A29" s="6" t="s">
        <v>56</v>
      </c>
      <c r="B29" s="6" t="s">
        <v>49</v>
      </c>
      <c r="C29" s="8" t="s">
        <v>114</v>
      </c>
      <c r="D29" s="13" t="s">
        <v>85</v>
      </c>
      <c r="E29" s="6">
        <v>79</v>
      </c>
    </row>
  </sheetData>
  <mergeCells count="1">
    <mergeCell ref="G12:I1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3:G9"/>
  <sheetViews>
    <sheetView workbookViewId="0">
      <selection activeCell="B14" sqref="B14"/>
    </sheetView>
  </sheetViews>
  <sheetFormatPr defaultRowHeight="17.399999999999999"/>
  <cols>
    <col min="1" max="1" width="23.19921875" bestFit="1" customWidth="1"/>
    <col min="2" max="2" width="13.59765625" customWidth="1"/>
    <col min="3" max="6" width="10.8984375" bestFit="1" customWidth="1"/>
    <col min="7" max="7" width="12" bestFit="1" customWidth="1"/>
    <col min="8" max="8" width="10.8984375" bestFit="1" customWidth="1"/>
    <col min="9" max="9" width="12" bestFit="1" customWidth="1"/>
  </cols>
  <sheetData>
    <row r="3" spans="1:7">
      <c r="A3" s="40" t="s">
        <v>179</v>
      </c>
      <c r="B3" s="40" t="s">
        <v>186</v>
      </c>
      <c r="C3" s="1"/>
      <c r="D3" s="1"/>
      <c r="E3" s="1"/>
      <c r="F3" s="1"/>
      <c r="G3" s="1"/>
    </row>
    <row r="4" spans="1:7">
      <c r="A4" s="40" t="s">
        <v>187</v>
      </c>
      <c r="B4" s="41" t="s">
        <v>181</v>
      </c>
      <c r="C4" s="41" t="s">
        <v>182</v>
      </c>
      <c r="D4" s="41" t="s">
        <v>183</v>
      </c>
      <c r="E4" s="41" t="s">
        <v>184</v>
      </c>
      <c r="F4" s="41" t="s">
        <v>185</v>
      </c>
      <c r="G4" s="41" t="s">
        <v>180</v>
      </c>
    </row>
    <row r="5" spans="1:7">
      <c r="A5" s="1" t="s">
        <v>189</v>
      </c>
      <c r="B5" s="39" t="s">
        <v>188</v>
      </c>
      <c r="C5" s="39" t="s">
        <v>188</v>
      </c>
      <c r="D5" s="39" t="s">
        <v>188</v>
      </c>
      <c r="E5" s="39" t="s">
        <v>188</v>
      </c>
      <c r="F5" s="39">
        <v>386000</v>
      </c>
      <c r="G5" s="39">
        <v>386000</v>
      </c>
    </row>
    <row r="6" spans="1:7">
      <c r="A6" s="1" t="s">
        <v>190</v>
      </c>
      <c r="B6" s="39">
        <v>930690</v>
      </c>
      <c r="C6" s="39">
        <v>457160</v>
      </c>
      <c r="D6" s="39">
        <v>787950</v>
      </c>
      <c r="E6" s="39">
        <v>2455750</v>
      </c>
      <c r="F6" s="39">
        <v>2170960</v>
      </c>
      <c r="G6" s="39">
        <v>6802510</v>
      </c>
    </row>
    <row r="7" spans="1:7">
      <c r="A7" s="1" t="s">
        <v>191</v>
      </c>
      <c r="B7" s="39">
        <v>1424070</v>
      </c>
      <c r="C7" s="39">
        <v>1339680</v>
      </c>
      <c r="D7" s="39">
        <v>1063130</v>
      </c>
      <c r="E7" s="39">
        <v>1485820</v>
      </c>
      <c r="F7" s="39">
        <v>1680500</v>
      </c>
      <c r="G7" s="39">
        <v>6993200</v>
      </c>
    </row>
    <row r="8" spans="1:7">
      <c r="A8" s="1" t="s">
        <v>192</v>
      </c>
      <c r="B8" s="39" t="s">
        <v>188</v>
      </c>
      <c r="C8" s="39" t="s">
        <v>188</v>
      </c>
      <c r="D8" s="39">
        <v>1056980</v>
      </c>
      <c r="E8" s="39">
        <v>575140</v>
      </c>
      <c r="F8" s="39">
        <v>438680</v>
      </c>
      <c r="G8" s="39">
        <v>2070800</v>
      </c>
    </row>
    <row r="9" spans="1:7">
      <c r="A9" s="1" t="s">
        <v>180</v>
      </c>
      <c r="B9" s="39">
        <v>2354760</v>
      </c>
      <c r="C9" s="39">
        <v>1796840</v>
      </c>
      <c r="D9" s="39">
        <v>2908060</v>
      </c>
      <c r="E9" s="39">
        <v>4516710</v>
      </c>
      <c r="F9" s="39">
        <v>4676140</v>
      </c>
      <c r="G9" s="39">
        <v>16252510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8"/>
  <sheetViews>
    <sheetView workbookViewId="0">
      <selection activeCell="I7" sqref="I7"/>
    </sheetView>
  </sheetViews>
  <sheetFormatPr defaultRowHeight="17.399999999999999"/>
  <cols>
    <col min="1" max="1" width="9" style="23" customWidth="1"/>
    <col min="2" max="2" width="9" style="23"/>
    <col min="3" max="3" width="9" style="23" customWidth="1"/>
    <col min="4" max="4" width="9" style="23"/>
    <col min="5" max="5" width="3.69921875" style="23" customWidth="1"/>
    <col min="6" max="7" width="9" style="23"/>
  </cols>
  <sheetData>
    <row r="1" spans="1:7">
      <c r="A1" s="34" t="s">
        <v>158</v>
      </c>
      <c r="B1" s="22"/>
      <c r="C1" s="22"/>
      <c r="D1" s="22"/>
      <c r="F1" s="24" t="s">
        <v>177</v>
      </c>
    </row>
    <row r="2" spans="1:7">
      <c r="A2" s="25" t="s">
        <v>146</v>
      </c>
      <c r="B2" s="25" t="s">
        <v>147</v>
      </c>
      <c r="C2" s="25" t="s">
        <v>148</v>
      </c>
      <c r="D2" s="25" t="s">
        <v>149</v>
      </c>
      <c r="F2" s="25" t="s">
        <v>150</v>
      </c>
      <c r="G2" s="26" t="s">
        <v>151</v>
      </c>
    </row>
    <row r="3" spans="1:7">
      <c r="A3" s="27" t="s">
        <v>152</v>
      </c>
      <c r="B3" s="28">
        <v>2850</v>
      </c>
      <c r="C3" s="28">
        <v>2000</v>
      </c>
      <c r="D3" s="29">
        <f t="shared" ref="D3:D8" si="0">C3/B3</f>
        <v>0.70175438596491224</v>
      </c>
      <c r="F3" s="30"/>
      <c r="G3" s="31">
        <f>C4/B4</f>
        <v>0.41632653061224489</v>
      </c>
    </row>
    <row r="4" spans="1:7">
      <c r="A4" s="35" t="s">
        <v>153</v>
      </c>
      <c r="B4" s="36">
        <v>2450</v>
      </c>
      <c r="C4" s="36">
        <v>1020</v>
      </c>
      <c r="D4" s="37">
        <f>C4/B4</f>
        <v>0.41632653061224489</v>
      </c>
      <c r="F4" s="28">
        <v>1000</v>
      </c>
      <c r="G4" s="31">
        <f t="dataTable" ref="G4:G8" dt2D="0" dtr="0" r1="C4"/>
        <v>0.40816326530612246</v>
      </c>
    </row>
    <row r="5" spans="1:7">
      <c r="A5" s="27" t="s">
        <v>154</v>
      </c>
      <c r="B5" s="28">
        <v>3128</v>
      </c>
      <c r="C5" s="28">
        <v>2500</v>
      </c>
      <c r="D5" s="29">
        <f t="shared" si="0"/>
        <v>0.79923273657289007</v>
      </c>
      <c r="F5" s="28">
        <v>1200</v>
      </c>
      <c r="G5" s="31">
        <v>0.48979591836734693</v>
      </c>
    </row>
    <row r="6" spans="1:7">
      <c r="A6" s="27" t="s">
        <v>155</v>
      </c>
      <c r="B6" s="28">
        <v>2580</v>
      </c>
      <c r="C6" s="28">
        <v>2300</v>
      </c>
      <c r="D6" s="29">
        <f t="shared" si="0"/>
        <v>0.89147286821705429</v>
      </c>
      <c r="F6" s="28">
        <v>1400</v>
      </c>
      <c r="G6" s="31">
        <v>0.5714285714285714</v>
      </c>
    </row>
    <row r="7" spans="1:7">
      <c r="A7" s="27" t="s">
        <v>156</v>
      </c>
      <c r="B7" s="28">
        <v>1780</v>
      </c>
      <c r="C7" s="28">
        <v>1280</v>
      </c>
      <c r="D7" s="29">
        <f t="shared" si="0"/>
        <v>0.7191011235955056</v>
      </c>
      <c r="F7" s="28">
        <v>1600</v>
      </c>
      <c r="G7" s="31">
        <v>0.65306122448979587</v>
      </c>
    </row>
    <row r="8" spans="1:7">
      <c r="A8" s="27" t="s">
        <v>157</v>
      </c>
      <c r="B8" s="28">
        <v>3300</v>
      </c>
      <c r="C8" s="28">
        <v>3160</v>
      </c>
      <c r="D8" s="29">
        <f t="shared" si="0"/>
        <v>0.95757575757575752</v>
      </c>
      <c r="F8" s="28">
        <v>1800</v>
      </c>
      <c r="G8" s="31">
        <v>0.73469387755102045</v>
      </c>
    </row>
  </sheetData>
  <phoneticPr fontId="2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7551DEA2-C8EC-4A30-A813-889F7CE75CDB}">
      <formula1>0</formula1>
      <formula2>5000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4915D-7F16-4811-A014-2319A33B7FF6}">
  <sheetPr codeName="Sheet1"/>
  <dimension ref="A1:C2"/>
  <sheetViews>
    <sheetView workbookViewId="0">
      <selection sqref="A1:C2"/>
    </sheetView>
  </sheetViews>
  <sheetFormatPr defaultRowHeight="17.399999999999999"/>
  <cols>
    <col min="1" max="1" width="10.8984375" bestFit="1" customWidth="1"/>
    <col min="3" max="3" width="10.3984375" customWidth="1"/>
  </cols>
  <sheetData>
    <row r="1" spans="1:3">
      <c r="A1" t="s">
        <v>187</v>
      </c>
      <c r="B1" t="s">
        <v>186</v>
      </c>
      <c r="C1" t="s">
        <v>193</v>
      </c>
    </row>
    <row r="2" spans="1:3">
      <c r="A2" s="42">
        <v>43951</v>
      </c>
      <c r="B2" t="s">
        <v>185</v>
      </c>
      <c r="C2">
        <v>386000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E8"/>
  <sheetViews>
    <sheetView workbookViewId="0">
      <selection activeCell="H19" sqref="H19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8" t="s">
        <v>115</v>
      </c>
      <c r="C1" s="49"/>
      <c r="D1" s="49"/>
    </row>
    <row r="3" spans="1:5">
      <c r="A3" s="14" t="s">
        <v>140</v>
      </c>
      <c r="B3" s="14" t="s">
        <v>116</v>
      </c>
      <c r="C3" s="14" t="s">
        <v>117</v>
      </c>
      <c r="D3" s="14" t="s">
        <v>118</v>
      </c>
      <c r="E3" s="14" t="s">
        <v>119</v>
      </c>
    </row>
    <row r="4" spans="1:5">
      <c r="A4" s="16" t="s">
        <v>141</v>
      </c>
      <c r="B4" s="15" t="s">
        <v>120</v>
      </c>
      <c r="C4" s="15">
        <v>7</v>
      </c>
      <c r="D4" s="21">
        <v>1200</v>
      </c>
      <c r="E4" s="21">
        <f>C4*D4</f>
        <v>8400</v>
      </c>
    </row>
    <row r="5" spans="1:5">
      <c r="A5" s="16" t="s">
        <v>142</v>
      </c>
      <c r="B5" s="15" t="s">
        <v>121</v>
      </c>
      <c r="C5" s="15">
        <v>12</v>
      </c>
      <c r="D5" s="21">
        <v>1500</v>
      </c>
      <c r="E5" s="21">
        <f>C5*D5</f>
        <v>18000</v>
      </c>
    </row>
    <row r="6" spans="1:5">
      <c r="A6" s="16" t="s">
        <v>143</v>
      </c>
      <c r="B6" s="15" t="s">
        <v>122</v>
      </c>
      <c r="C6" s="15">
        <v>8</v>
      </c>
      <c r="D6" s="21">
        <v>400</v>
      </c>
      <c r="E6" s="21">
        <f>C6*D6</f>
        <v>3200</v>
      </c>
    </row>
    <row r="7" spans="1:5">
      <c r="A7" s="16" t="s">
        <v>145</v>
      </c>
      <c r="B7" s="15" t="s">
        <v>123</v>
      </c>
      <c r="C7" s="15">
        <v>9</v>
      </c>
      <c r="D7" s="21">
        <v>700</v>
      </c>
      <c r="E7" s="21">
        <f>C7*D7</f>
        <v>6300</v>
      </c>
    </row>
    <row r="8" spans="1:5">
      <c r="A8" s="16" t="s">
        <v>144</v>
      </c>
      <c r="B8" s="15" t="s">
        <v>122</v>
      </c>
      <c r="C8" s="15">
        <v>3</v>
      </c>
      <c r="D8" s="21">
        <v>400</v>
      </c>
      <c r="E8" s="21">
        <f>C8*D8</f>
        <v>1200</v>
      </c>
    </row>
  </sheetData>
  <mergeCells count="1">
    <mergeCell ref="B1:D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F14"/>
  <sheetViews>
    <sheetView tabSelected="1" workbookViewId="0">
      <selection activeCell="H14" sqref="H14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158</v>
      </c>
    </row>
    <row r="2" spans="1:6">
      <c r="A2" s="6" t="s">
        <v>159</v>
      </c>
      <c r="B2" s="6" t="s">
        <v>160</v>
      </c>
      <c r="C2" s="6" t="s">
        <v>161</v>
      </c>
      <c r="D2" s="6" t="s">
        <v>162</v>
      </c>
      <c r="E2" s="6" t="s">
        <v>163</v>
      </c>
      <c r="F2" s="6" t="s">
        <v>164</v>
      </c>
    </row>
    <row r="3" spans="1:6">
      <c r="A3" s="6" t="s">
        <v>165</v>
      </c>
      <c r="B3" s="9">
        <v>43150</v>
      </c>
      <c r="C3" s="32">
        <v>1250</v>
      </c>
      <c r="D3" s="50">
        <v>2.8968713789107765</v>
      </c>
      <c r="E3" s="9">
        <v>190984</v>
      </c>
      <c r="F3" s="11">
        <v>70360294</v>
      </c>
    </row>
    <row r="4" spans="1:6">
      <c r="A4" s="6" t="s">
        <v>166</v>
      </c>
      <c r="B4" s="9">
        <v>70500</v>
      </c>
      <c r="C4" s="33">
        <v>990</v>
      </c>
      <c r="D4" s="50">
        <v>1.4042553191489362</v>
      </c>
      <c r="E4" s="9">
        <v>188630</v>
      </c>
      <c r="F4" s="11">
        <v>112582975</v>
      </c>
    </row>
    <row r="5" spans="1:6">
      <c r="A5" s="6" t="s">
        <v>167</v>
      </c>
      <c r="B5" s="9">
        <v>34450</v>
      </c>
      <c r="C5" s="32">
        <v>1120</v>
      </c>
      <c r="D5" s="50">
        <v>-3.2510885341074021</v>
      </c>
      <c r="E5" s="9">
        <v>177652</v>
      </c>
      <c r="F5" s="11">
        <v>172557131</v>
      </c>
    </row>
    <row r="6" spans="1:6">
      <c r="A6" s="6" t="s">
        <v>168</v>
      </c>
      <c r="B6" s="9">
        <v>214200</v>
      </c>
      <c r="C6" s="32">
        <v>13850</v>
      </c>
      <c r="D6" s="50">
        <v>6.4659197012138199</v>
      </c>
      <c r="E6" s="9">
        <v>311300</v>
      </c>
      <c r="F6" s="11">
        <v>703628100</v>
      </c>
    </row>
    <row r="7" spans="1:6">
      <c r="A7" s="6" t="s">
        <v>169</v>
      </c>
      <c r="B7" s="9">
        <v>108500</v>
      </c>
      <c r="C7" s="32">
        <v>9800</v>
      </c>
      <c r="D7" s="50">
        <v>-9.0322580645161281</v>
      </c>
      <c r="E7" s="9">
        <v>302977</v>
      </c>
      <c r="F7" s="11">
        <v>125456133</v>
      </c>
    </row>
    <row r="8" spans="1:6">
      <c r="A8" s="6" t="s">
        <v>170</v>
      </c>
      <c r="B8" s="9">
        <v>126000</v>
      </c>
      <c r="C8" s="32">
        <v>24800</v>
      </c>
      <c r="D8" s="50">
        <v>-19.682539682539684</v>
      </c>
      <c r="E8" s="9">
        <v>257309</v>
      </c>
      <c r="F8" s="11">
        <v>213668187</v>
      </c>
    </row>
    <row r="9" spans="1:6">
      <c r="A9" s="6" t="s">
        <v>171</v>
      </c>
      <c r="B9" s="9">
        <v>103000</v>
      </c>
      <c r="C9" s="32">
        <v>7850</v>
      </c>
      <c r="D9" s="50">
        <v>-7.6213592233009706</v>
      </c>
      <c r="E9" s="9">
        <v>229318</v>
      </c>
      <c r="F9" s="11">
        <v>415111537</v>
      </c>
    </row>
    <row r="10" spans="1:6">
      <c r="A10" s="6" t="s">
        <v>172</v>
      </c>
      <c r="B10" s="9">
        <v>41750</v>
      </c>
      <c r="C10" s="32">
        <v>8250</v>
      </c>
      <c r="D10" s="50">
        <v>19.760479041916167</v>
      </c>
      <c r="E10" s="9">
        <v>159576</v>
      </c>
      <c r="F10" s="11">
        <v>48374832</v>
      </c>
    </row>
    <row r="11" spans="1:6">
      <c r="A11" s="6" t="s">
        <v>173</v>
      </c>
      <c r="B11" s="9">
        <v>29800</v>
      </c>
      <c r="C11" s="32">
        <v>1820</v>
      </c>
      <c r="D11" s="50">
        <v>6.1073825503355703</v>
      </c>
      <c r="E11" s="9">
        <v>144844</v>
      </c>
      <c r="F11" s="11">
        <v>67789652</v>
      </c>
    </row>
    <row r="12" spans="1:6">
      <c r="A12" s="6" t="s">
        <v>174</v>
      </c>
      <c r="B12" s="9">
        <v>122100</v>
      </c>
      <c r="C12" s="32">
        <v>13540</v>
      </c>
      <c r="D12" s="50">
        <v>11.08927108927109</v>
      </c>
      <c r="E12" s="9">
        <v>229422</v>
      </c>
      <c r="F12" s="11">
        <v>248651378</v>
      </c>
    </row>
    <row r="13" spans="1:6">
      <c r="A13" s="6" t="s">
        <v>175</v>
      </c>
      <c r="B13" s="9">
        <v>87200</v>
      </c>
      <c r="C13" s="32">
        <v>3520</v>
      </c>
      <c r="D13" s="50">
        <v>4.0366972477064227</v>
      </c>
      <c r="E13" s="9">
        <v>197009</v>
      </c>
      <c r="F13" s="11">
        <v>15618197</v>
      </c>
    </row>
    <row r="14" spans="1:6">
      <c r="A14" s="6" t="s">
        <v>176</v>
      </c>
      <c r="B14" s="9">
        <v>192000</v>
      </c>
      <c r="C14" s="32">
        <v>34000</v>
      </c>
      <c r="D14" s="50">
        <v>-17.708333333333336</v>
      </c>
      <c r="E14" s="9">
        <v>512514</v>
      </c>
      <c r="F14" s="11">
        <v>728002365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6" r:id="rId4" name="Button 4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5" name="Button 5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9"/>
  <sheetViews>
    <sheetView workbookViewId="0">
      <selection activeCell="F5" sqref="F5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17" t="s">
        <v>124</v>
      </c>
    </row>
    <row r="3" spans="1:3">
      <c r="A3" s="3" t="s">
        <v>125</v>
      </c>
      <c r="B3" s="3" t="s">
        <v>126</v>
      </c>
      <c r="C3" s="3" t="s">
        <v>127</v>
      </c>
    </row>
    <row r="4" spans="1:3">
      <c r="A4" t="s">
        <v>128</v>
      </c>
      <c r="B4" t="s">
        <v>129</v>
      </c>
      <c r="C4" s="18">
        <v>10000</v>
      </c>
    </row>
    <row r="5" spans="1:3">
      <c r="A5" t="s">
        <v>130</v>
      </c>
      <c r="B5" t="s">
        <v>131</v>
      </c>
      <c r="C5" s="18">
        <v>20000</v>
      </c>
    </row>
    <row r="6" spans="1:3">
      <c r="A6" t="s">
        <v>132</v>
      </c>
      <c r="B6" t="s">
        <v>133</v>
      </c>
      <c r="C6" s="18">
        <v>10000</v>
      </c>
    </row>
    <row r="7" spans="1:3">
      <c r="A7" t="s">
        <v>134</v>
      </c>
      <c r="B7" t="s">
        <v>135</v>
      </c>
      <c r="C7" s="18">
        <v>5000</v>
      </c>
    </row>
    <row r="8" spans="1:3">
      <c r="A8" t="s">
        <v>136</v>
      </c>
      <c r="B8" t="s">
        <v>137</v>
      </c>
      <c r="C8" s="18">
        <v>100000</v>
      </c>
    </row>
    <row r="9" spans="1:3">
      <c r="A9" t="s">
        <v>138</v>
      </c>
      <c r="B9" t="s">
        <v>139</v>
      </c>
      <c r="C9" s="18">
        <v>250000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송금">
          <controlPr defaultSize="0" autoLine="0" r:id="rId4">
            <anchor moveWithCells="1">
              <from>
                <xdr:col>3</xdr:col>
                <xdr:colOff>251460</xdr:colOff>
                <xdr:row>1</xdr:row>
                <xdr:rowOff>22860</xdr:rowOff>
              </from>
              <to>
                <xdr:col>4</xdr:col>
                <xdr:colOff>617220</xdr:colOff>
                <xdr:row>2</xdr:row>
                <xdr:rowOff>114300</xdr:rowOff>
              </to>
            </anchor>
          </controlPr>
        </control>
      </mc:Choice>
      <mc:Fallback>
        <control shapeId="8194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4월종합쇼핑몰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인경 조</cp:lastModifiedBy>
  <dcterms:created xsi:type="dcterms:W3CDTF">2020-05-19T16:18:40Z</dcterms:created>
  <dcterms:modified xsi:type="dcterms:W3CDTF">2024-09-02T01:56:28Z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4773c6df-ae85-404b-b416-6e1152345c91</vt:lpwstr>
  </property>
</Properties>
</file>