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nji\OneDrive\바탕 화면\길벗컴활1급\01 엑셀\04 실전모의고사\"/>
    </mc:Choice>
  </mc:AlternateContent>
  <xr:revisionPtr revIDLastSave="0" documentId="13_ncr:1_{2D2320BB-E899-40F3-9BCA-986DBAA73AAA}" xr6:coauthVersionLast="47" xr6:coauthVersionMax="47" xr10:uidLastSave="{00000000-0000-0000-0000-000000000000}"/>
  <bookViews>
    <workbookView xWindow="-108" yWindow="-108" windowWidth="23256" windowHeight="1257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기본작업!$A$1:$L$23</definedName>
    <definedName name="_xlnm.Criteria" localSheetId="0">기본작업!$A$25:$A$26</definedName>
    <definedName name="_xlnm.Extract" localSheetId="0">기본작업!$A$28:$H$28</definedName>
    <definedName name="_xlnm.Print_Area" localSheetId="0">기본작업!$A$1:$L$23</definedName>
    <definedName name="_xlnm.Print_Titles" localSheetId="0">기본작업!$A:$A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2" l="1" a="1"/>
  <c r="B26" i="2" s="1"/>
  <c r="E4" i="2" a="1"/>
  <c r="E4" i="2" s="1"/>
  <c r="E5" i="2" a="1"/>
  <c r="E5" i="2" s="1"/>
  <c r="E6" i="2" a="1"/>
  <c r="E6" i="2" s="1"/>
  <c r="E7" i="2" a="1"/>
  <c r="E7" i="2"/>
  <c r="E8" i="2" a="1"/>
  <c r="E8" i="2" s="1"/>
  <c r="E3" i="2" a="1"/>
  <c r="E3" i="2" s="1"/>
  <c r="B25" i="2" a="1"/>
  <c r="B25" i="2" s="1"/>
  <c r="B24" i="2" a="1"/>
  <c r="B24" i="2" s="1"/>
  <c r="D24" i="2" a="1"/>
  <c r="D24" i="2" s="1"/>
  <c r="F4" i="2"/>
  <c r="F5" i="2"/>
  <c r="F6" i="2"/>
  <c r="F7" i="2"/>
  <c r="F8" i="2"/>
  <c r="F3" i="2"/>
  <c r="A26" i="1"/>
  <c r="H4" i="6"/>
  <c r="H5" i="6"/>
  <c r="H6" i="6"/>
  <c r="H7" i="6"/>
  <c r="H8" i="6"/>
  <c r="E13" i="2" a="1"/>
  <c r="E15" i="2" a="1"/>
  <c r="E17" i="2" a="1"/>
  <c r="E19" i="2" a="1"/>
  <c r="E16" i="2" a="1"/>
  <c r="E14" i="2" a="1"/>
  <c r="E18" i="2" a="1"/>
  <c r="E20" i="2" a="1"/>
  <c r="E12" i="2" a="1"/>
  <c r="E20" i="2" l="1"/>
  <c r="E18" i="2"/>
  <c r="E14" i="2"/>
  <c r="E16" i="2"/>
  <c r="E19" i="2"/>
  <c r="E17" i="2"/>
  <c r="E15" i="2"/>
  <c r="E13" i="2"/>
  <c r="E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F25F6F-0785-4092-8517-A4544DFC5BD2}" name="MS Access Database_Query" type="1" refreshedVersion="8" background="1">
    <dbPr connection="DSN=MS Access Database;DBQ=C:\OA\도서대여.accdb;DefaultDir=C:\OA;DriverId=25;FIL=MS Access;MaxBufferSize=2048;PageTimeout=5;" command="SELECT 도서대여.이름, 도서대여.주소, 도서대여.대여일, 도서대여.나이_x000d__x000a_FROM `C:\OA\도서대여.accdb`.도서대여 도서대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<sst xmlns="http://schemas.openxmlformats.org/spreadsheetml/2006/main" count="279" uniqueCount="166">
  <si>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</si>
  <si>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</si>
  <si>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</si>
  <si>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</si>
  <si>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</si>
  <si>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</si>
  <si>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</si>
  <si>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</si>
  <si>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</si>
  <si>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</si>
  <si>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</si>
  <si>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</si>
  <si>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</si>
  <si>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</si>
  <si>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</si>
  <si>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</si>
  <si>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</si>
  <si>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</si>
  <si>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</si>
  <si>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</si>
  <si>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</si>
  <si>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</si>
  <si>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</si>
  <si>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</si>
  <si>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</si>
  <si>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</si>
  <si>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</si>
  <si>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</si>
  <si>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</si>
  <si>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</si>
  <si>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</si>
  <si>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</si>
  <si>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</si>
  <si>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</si>
  <si>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</si>
  <si>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</si>
  <si>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</si>
  <si>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</si>
  <si>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</si>
  <si>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</si>
  <si>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</si>
  <si>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</si>
  <si>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</si>
  <si>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</si>
  <si>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</si>
  <si>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</si>
  <si>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</si>
  <si>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</si>
  <si>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</si>
  <si>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</si>
  <si>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</si>
  <si>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</si>
  <si>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</si>
  <si>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</si>
  <si>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</si>
  <si>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</si>
  <si>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</si>
  <si>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</si>
  <si>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</si>
  <si>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</si>
  <si>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</si>
  <si>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</si>
  <si>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</si>
  <si>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</si>
  <si>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</si>
  <si>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</si>
  <si>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</si>
  <si>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</si>
  <si>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</si>
  <si>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</si>
  <si>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</si>
  <si>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</si>
  <si>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</si>
  <si>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</si>
  <si>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</si>
  <si>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</si>
  <si>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</si>
  <si>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</si>
  <si>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</si>
  <si>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</si>
  <si>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</si>
  <si>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</si>
  <si>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</si>
  <si>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</si>
  <si>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</si>
  <si>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</si>
  <si>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</si>
  <si>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</si>
  <si>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</si>
  <si>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</si>
  <si>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</si>
  <si>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</si>
  <si>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</si>
  <si>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</si>
  <si>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</si>
  <si>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</si>
  <si>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</si>
  <si>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</si>
  <si>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</si>
  <si>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</si>
  <si>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</si>
  <si>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</si>
  <si>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</si>
  <si>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</si>
  <si>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</si>
  <si>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</si>
  <si>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</si>
  <si>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</si>
  <si>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</si>
  <si>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</si>
  <si>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</si>
  <si>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</si>
  <si>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</si>
  <si>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</si>
  <si>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</si>
  <si>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</si>
  <si>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</si>
  <si>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</si>
  <si>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</si>
  <si>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</si>
  <si>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</si>
  <si>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</si>
  <si>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</si>
  <si>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</si>
  <si>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</si>
  <si>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</si>
  <si>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</si>
  <si>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</si>
  <si>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</si>
  <si>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</si>
  <si>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</si>
  <si>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</si>
  <si>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</si>
  <si>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</si>
  <si>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</si>
  <si>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</si>
  <si>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</si>
  <si>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</si>
  <si>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</si>
  <si>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</si>
  <si>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</si>
  <si>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</si>
  <si>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</si>
  <si>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</si>
  <si>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</si>
  <si>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</si>
  <si>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</si>
  <si>
    <t>조건</t>
    <phoneticPr fontId="1" type="noConversion"/>
  </si>
  <si>
    <t>(모두)</t>
  </si>
  <si>
    <t>공덕1동</t>
  </si>
  <si>
    <t>공덕2동</t>
  </si>
  <si>
    <t>도화1동</t>
  </si>
  <si>
    <t>도화2동</t>
  </si>
  <si>
    <t>서교동</t>
  </si>
  <si>
    <t>성산동</t>
  </si>
  <si>
    <t>신공덕동</t>
  </si>
  <si>
    <t>아현1동</t>
  </si>
  <si>
    <t>아현2동</t>
  </si>
  <si>
    <t>아현3동</t>
  </si>
  <si>
    <t>총합계</t>
  </si>
  <si>
    <t>2월</t>
  </si>
  <si>
    <t>3월</t>
  </si>
  <si>
    <t>4월</t>
  </si>
  <si>
    <t>평균 : 나이</t>
  </si>
  <si>
    <t>개월(대여일)</t>
  </si>
  <si>
    <t>주소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</si>
</sst>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0.0%"/>
    <numFmt numFmtId="178" formatCode="[&gt;0]&quot;○&quot;;[&lt;0]&quot;&quot;"/>
    <numFmt numFmtId="179" formatCode="[=25]&quot;만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7" fillId="0" borderId="1" xfId="2" applyNumberFormat="1" applyFont="1" applyBorder="1" applyAlignment="1">
      <alignment horizontal="center" vertical="center"/>
    </xf>
    <xf numFmtId="179" fontId="7" fillId="0" borderId="1" xfId="2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52AAD8D5-D19F-4C2D-BBF6-3094A9ED5043}"/>
  </cellStyles>
  <dxfs count="5"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FFC000"/>
        </patternFill>
      </fill>
    </dxf>
    <dxf>
      <font>
        <b val="0"/>
        <i/>
        <color rgb="FFFFC000"/>
      </font>
    </dxf>
    <dxf>
      <font>
        <b/>
        <i/>
        <color rgb="FFFF000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중간고사 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2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50"/>
        <c:shape val="cylinder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200"/>
        <c:noMultiLvlLbl val="0"/>
      </c:catAx>
      <c:valAx>
        <c:axId val="856077631"/>
        <c:scaling>
          <c:orientation val="minMax"/>
          <c:max val="2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성적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60960</xdr:rowOff>
        </xdr:from>
        <xdr:to>
          <xdr:col>7</xdr:col>
          <xdr:colOff>152400</xdr:colOff>
          <xdr:row>1</xdr:row>
          <xdr:rowOff>121920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의진" refreshedDate="45694.858491782405" backgroundQuery="1" createdVersion="8" refreshedVersion="8" minRefreshableVersion="3" recordCount="40" xr:uid="{670B8BE4-5076-4783-8AB8-AC8E5F4B34B5}">
  <cacheSource type="external" connectionId="1"/>
  <cacheFields count="5">
    <cacheField name="이름" numFmtId="0" sqlType="-9">
      <sharedItems count="40">
        <s v="서은수"/>
        <s v="황민석"/>
        <s v="강석구"/>
        <s v="오정근"/>
        <s v="오영석"/>
        <s v="이순식"/>
        <s v="조성준"/>
        <s v="박성원"/>
        <s v="이승호"/>
        <s v="강희찬"/>
        <s v="조연우"/>
        <s v="오수빈"/>
        <s v="송지나"/>
        <s v="이현숙"/>
        <s v="도현우"/>
        <s v="이상숙"/>
        <s v="양근배"/>
        <s v="박주원"/>
        <s v="곽영배"/>
        <s v="서국희"/>
        <s v="이미옥"/>
        <s v="김현경"/>
        <s v="이경실"/>
        <s v="조영남"/>
        <s v="황금희"/>
        <s v="오상벽"/>
        <s v="반효정"/>
        <s v="김상면"/>
        <s v="윤다훈"/>
        <s v="진경희"/>
        <s v="오유진"/>
        <s v="곽부성"/>
        <s v="성인기"/>
        <s v="강현철"/>
        <s v="공진아"/>
        <s v="박한석"/>
        <s v="이상우"/>
        <s v="양진주"/>
        <s v="오현란"/>
        <s v="정휘림"/>
      </sharedItems>
    </cacheField>
    <cacheField name="주소" numFmtId="0" sqlType="-9">
      <sharedItems count="10">
        <s v="아현1동"/>
        <s v="공덕2동"/>
        <s v="아현3동"/>
        <s v="도화1동"/>
        <s v="신공덕동"/>
        <s v="서교동"/>
        <s v="도화2동"/>
        <s v="아현2동"/>
        <s v="성산동"/>
        <s v="공덕1동"/>
      </sharedItems>
    </cacheField>
    <cacheField name="대여일" numFmtId="0" sqlType="11">
      <sharedItems containsSemiMixedTypes="0" containsNonDate="0" containsDate="1" containsString="0" minDate="2023-02-17T00:00:00" maxDate="2023-04-11T00:00:00" count="27">
        <d v="2023-02-17T00:00:00"/>
        <d v="2023-02-18T00:00:00"/>
        <d v="2023-02-19T00:00:00"/>
        <d v="2023-02-22T00:00:00"/>
        <d v="2023-02-23T00:00:00"/>
        <d v="2023-02-25T00:00:00"/>
        <d v="2023-02-27T00:00:00"/>
        <d v="2023-03-03T00:00:00"/>
        <d v="2023-03-06T00:00:00"/>
        <d v="2023-03-07T00:00:00"/>
        <d v="2023-03-09T00:00:00"/>
        <d v="2023-03-13T00:00:00"/>
        <d v="2023-03-16T00:00:00"/>
        <d v="2023-03-17T00:00:00"/>
        <d v="2023-03-20T00:00:00"/>
        <d v="2023-03-21T00:00:00"/>
        <d v="2023-03-23T00:00:00"/>
        <d v="2023-03-24T00:00:00"/>
        <d v="2023-03-26T00:00:00"/>
        <d v="2023-03-27T00:00:00"/>
        <d v="2023-03-29T00:00:00"/>
        <d v="2023-04-02T00:00:00"/>
        <d v="2023-04-03T00:00:00"/>
        <d v="2023-04-07T00:00:00"/>
        <d v="2023-04-08T00:00:00"/>
        <d v="2023-04-09T00:00:00"/>
        <d v="2023-04-10T00:00:00"/>
      </sharedItems>
      <fieldGroup par="4"/>
    </cacheField>
    <cacheField name="나이" numFmtId="0" sqlType="8">
      <sharedItems containsSemiMixedTypes="0" containsString="0" containsNumber="1" containsInteger="1" minValue="23" maxValue="33" count="11">
        <n v="27"/>
        <n v="29"/>
        <n v="30"/>
        <n v="26"/>
        <n v="23"/>
        <n v="33"/>
        <n v="25"/>
        <n v="31"/>
        <n v="32"/>
        <n v="24"/>
        <n v="28"/>
      </sharedItems>
    </cacheField>
    <cacheField name="개월(대여일)" numFmtId="0" databaseField="0">
      <fieldGroup base="2">
        <rangePr groupBy="months" startDate="2023-02-17T00:00:00" endDate="2023-04-11T00:00:00"/>
        <groupItems count="14">
          <s v="&lt;2023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4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</r>
  <r>
    <x v="1"/>
    <x v="1"/>
    <x v="0"/>
    <x v="1"/>
  </r>
  <r>
    <x v="2"/>
    <x v="2"/>
    <x v="1"/>
    <x v="0"/>
  </r>
  <r>
    <x v="3"/>
    <x v="2"/>
    <x v="2"/>
    <x v="2"/>
  </r>
  <r>
    <x v="4"/>
    <x v="3"/>
    <x v="2"/>
    <x v="3"/>
  </r>
  <r>
    <x v="5"/>
    <x v="4"/>
    <x v="3"/>
    <x v="4"/>
  </r>
  <r>
    <x v="6"/>
    <x v="5"/>
    <x v="3"/>
    <x v="5"/>
  </r>
  <r>
    <x v="7"/>
    <x v="6"/>
    <x v="4"/>
    <x v="5"/>
  </r>
  <r>
    <x v="8"/>
    <x v="7"/>
    <x v="5"/>
    <x v="3"/>
  </r>
  <r>
    <x v="9"/>
    <x v="1"/>
    <x v="5"/>
    <x v="6"/>
  </r>
  <r>
    <x v="10"/>
    <x v="0"/>
    <x v="6"/>
    <x v="3"/>
  </r>
  <r>
    <x v="11"/>
    <x v="2"/>
    <x v="7"/>
    <x v="7"/>
  </r>
  <r>
    <x v="12"/>
    <x v="3"/>
    <x v="8"/>
    <x v="7"/>
  </r>
  <r>
    <x v="13"/>
    <x v="7"/>
    <x v="8"/>
    <x v="8"/>
  </r>
  <r>
    <x v="14"/>
    <x v="3"/>
    <x v="9"/>
    <x v="1"/>
  </r>
  <r>
    <x v="15"/>
    <x v="5"/>
    <x v="10"/>
    <x v="8"/>
  </r>
  <r>
    <x v="16"/>
    <x v="7"/>
    <x v="10"/>
    <x v="7"/>
  </r>
  <r>
    <x v="17"/>
    <x v="0"/>
    <x v="11"/>
    <x v="0"/>
  </r>
  <r>
    <x v="18"/>
    <x v="2"/>
    <x v="11"/>
    <x v="8"/>
  </r>
  <r>
    <x v="19"/>
    <x v="1"/>
    <x v="11"/>
    <x v="0"/>
  </r>
  <r>
    <x v="20"/>
    <x v="6"/>
    <x v="12"/>
    <x v="8"/>
  </r>
  <r>
    <x v="21"/>
    <x v="0"/>
    <x v="13"/>
    <x v="9"/>
  </r>
  <r>
    <x v="22"/>
    <x v="4"/>
    <x v="14"/>
    <x v="1"/>
  </r>
  <r>
    <x v="23"/>
    <x v="0"/>
    <x v="15"/>
    <x v="7"/>
  </r>
  <r>
    <x v="24"/>
    <x v="4"/>
    <x v="16"/>
    <x v="8"/>
  </r>
  <r>
    <x v="25"/>
    <x v="5"/>
    <x v="16"/>
    <x v="5"/>
  </r>
  <r>
    <x v="26"/>
    <x v="0"/>
    <x v="16"/>
    <x v="3"/>
  </r>
  <r>
    <x v="27"/>
    <x v="2"/>
    <x v="17"/>
    <x v="1"/>
  </r>
  <r>
    <x v="28"/>
    <x v="3"/>
    <x v="18"/>
    <x v="8"/>
  </r>
  <r>
    <x v="29"/>
    <x v="8"/>
    <x v="19"/>
    <x v="2"/>
  </r>
  <r>
    <x v="30"/>
    <x v="9"/>
    <x v="20"/>
    <x v="9"/>
  </r>
  <r>
    <x v="31"/>
    <x v="0"/>
    <x v="21"/>
    <x v="10"/>
  </r>
  <r>
    <x v="32"/>
    <x v="9"/>
    <x v="21"/>
    <x v="5"/>
  </r>
  <r>
    <x v="33"/>
    <x v="3"/>
    <x v="22"/>
    <x v="2"/>
  </r>
  <r>
    <x v="34"/>
    <x v="9"/>
    <x v="23"/>
    <x v="5"/>
  </r>
  <r>
    <x v="35"/>
    <x v="8"/>
    <x v="23"/>
    <x v="8"/>
  </r>
  <r>
    <x v="36"/>
    <x v="2"/>
    <x v="24"/>
    <x v="5"/>
  </r>
  <r>
    <x v="37"/>
    <x v="2"/>
    <x v="25"/>
    <x v="6"/>
  </r>
  <r>
    <x v="38"/>
    <x v="6"/>
    <x v="25"/>
    <x v="10"/>
  </r>
  <r>
    <x v="39"/>
    <x v="8"/>
    <x v="2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4AC9D8-A631-4CA9-9659-252439EC16F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E17" firstHeaderRow="1" firstDataRow="2" firstDataCol="1" rowPageCount="1" colPageCount="1"/>
  <pivotFields count="5">
    <pivotField axis="axisPage" compact="0" showAll="0">
      <items count="41">
        <item x="2"/>
        <item x="33"/>
        <item x="9"/>
        <item x="34"/>
        <item x="31"/>
        <item x="18"/>
        <item x="27"/>
        <item x="21"/>
        <item x="14"/>
        <item x="7"/>
        <item x="17"/>
        <item x="35"/>
        <item x="26"/>
        <item x="19"/>
        <item x="0"/>
        <item x="32"/>
        <item x="12"/>
        <item x="16"/>
        <item x="37"/>
        <item x="25"/>
        <item x="11"/>
        <item x="4"/>
        <item x="30"/>
        <item x="3"/>
        <item x="38"/>
        <item x="28"/>
        <item x="22"/>
        <item x="20"/>
        <item x="15"/>
        <item x="36"/>
        <item x="5"/>
        <item x="8"/>
        <item x="13"/>
        <item x="39"/>
        <item x="6"/>
        <item x="10"/>
        <item x="23"/>
        <item x="29"/>
        <item x="24"/>
        <item x="1"/>
        <item t="default"/>
      </items>
    </pivotField>
    <pivotField axis="axisRow" compact="0" showAll="0">
      <items count="11">
        <item x="9"/>
        <item x="1"/>
        <item x="3"/>
        <item x="6"/>
        <item x="5"/>
        <item x="8"/>
        <item x="4"/>
        <item x="0"/>
        <item x="7"/>
        <item x="2"/>
        <item t="default"/>
      </items>
    </pivotField>
    <pivotField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dataField="1" compact="0" showAll="0"/>
    <pivotField axis="axisCol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pageFields count="1">
    <pageField fld="0" hier="-1"/>
  </pageFields>
  <dataFields count="1">
    <dataField name="평균 : 나이" fld="3" subtotal="average" showDataAs="percentOfTotal" baseField="1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M35"/>
  <sheetViews>
    <sheetView tabSelected="1" workbookViewId="0">
      <selection activeCell="O19" sqref="O19"/>
    </sheetView>
  </sheetViews>
  <sheetFormatPr defaultRowHeight="17.399999999999999"/>
  <cols>
    <col min="1" max="1" width="9" customWidth="1"/>
    <col min="2" max="2" width="7.09765625" customWidth="1"/>
    <col min="3" max="4" width="9" customWidth="1"/>
    <col min="5" max="5" width="10.5" customWidth="1"/>
    <col min="6" max="10" width="9" customWidth="1"/>
    <col min="11" max="11" width="5.5" customWidth="1"/>
    <col min="12" max="12" width="5.8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t="s">
        <v>147</v>
      </c>
    </row>
    <row r="26" spans="1:13">
      <c r="A26" t="b">
        <f>AND(_xlfn.RANK.EQ(K2,$K$2:$K$23,0)&lt;=10, COUNTIF($F2:$J2,"&gt;=70")=5)</f>
        <v>0</v>
      </c>
    </row>
    <row r="28" spans="1:13">
      <c r="A28" s="1" t="s">
        <v>0</v>
      </c>
      <c r="B28" s="1" t="s">
        <v>1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</row>
    <row r="29" spans="1:13">
      <c r="A29" s="2">
        <v>200137</v>
      </c>
      <c r="B29" s="2" t="s">
        <v>26</v>
      </c>
      <c r="C29" s="4">
        <v>100</v>
      </c>
      <c r="D29" s="4">
        <v>76</v>
      </c>
      <c r="E29" s="4">
        <v>80</v>
      </c>
      <c r="F29" s="4">
        <v>100</v>
      </c>
      <c r="G29" s="4">
        <v>100</v>
      </c>
      <c r="H29" s="4">
        <v>91.2</v>
      </c>
    </row>
    <row r="30" spans="1:13">
      <c r="A30" s="2">
        <v>200131</v>
      </c>
      <c r="B30" s="2" t="s">
        <v>28</v>
      </c>
      <c r="C30" s="4">
        <v>90</v>
      </c>
      <c r="D30" s="4">
        <v>76</v>
      </c>
      <c r="E30" s="4">
        <v>72</v>
      </c>
      <c r="F30" s="4">
        <v>100</v>
      </c>
      <c r="G30" s="4">
        <v>100</v>
      </c>
      <c r="H30" s="4">
        <v>87.6</v>
      </c>
    </row>
    <row r="31" spans="1:13">
      <c r="A31" s="2">
        <v>200129</v>
      </c>
      <c r="B31" s="2" t="s">
        <v>31</v>
      </c>
      <c r="C31" s="4">
        <v>100</v>
      </c>
      <c r="D31" s="4">
        <v>88</v>
      </c>
      <c r="E31" s="4">
        <v>72</v>
      </c>
      <c r="F31" s="4">
        <v>100</v>
      </c>
      <c r="G31" s="4">
        <v>100</v>
      </c>
      <c r="H31" s="4">
        <v>92</v>
      </c>
    </row>
    <row r="32" spans="1:13">
      <c r="A32" s="2">
        <v>200112</v>
      </c>
      <c r="B32" s="2" t="s">
        <v>33</v>
      </c>
      <c r="C32" s="4">
        <v>90</v>
      </c>
      <c r="D32" s="4">
        <v>100</v>
      </c>
      <c r="E32" s="4">
        <v>100</v>
      </c>
      <c r="F32" s="4">
        <v>95</v>
      </c>
      <c r="G32" s="4">
        <v>90</v>
      </c>
      <c r="H32" s="4">
        <v>95</v>
      </c>
    </row>
    <row r="33" spans="1:8">
      <c r="A33" s="2">
        <v>200120</v>
      </c>
      <c r="B33" s="2" t="s">
        <v>34</v>
      </c>
      <c r="C33" s="4">
        <v>100</v>
      </c>
      <c r="D33" s="4">
        <v>90</v>
      </c>
      <c r="E33" s="4">
        <v>100</v>
      </c>
      <c r="F33" s="4">
        <v>90</v>
      </c>
      <c r="G33" s="4">
        <v>95</v>
      </c>
      <c r="H33" s="4">
        <v>95</v>
      </c>
    </row>
    <row r="34" spans="1:8">
      <c r="A34" s="2">
        <v>200135</v>
      </c>
      <c r="B34" s="2" t="s">
        <v>38</v>
      </c>
      <c r="C34" s="4">
        <v>100</v>
      </c>
      <c r="D34" s="4">
        <v>72</v>
      </c>
      <c r="E34" s="4">
        <v>80</v>
      </c>
      <c r="F34" s="4">
        <v>100</v>
      </c>
      <c r="G34" s="4">
        <v>100</v>
      </c>
      <c r="H34" s="4">
        <v>90.4</v>
      </c>
    </row>
    <row r="35" spans="1:8">
      <c r="A35" s="2">
        <v>200132</v>
      </c>
      <c r="B35" s="2" t="s">
        <v>41</v>
      </c>
      <c r="C35" s="4">
        <v>100</v>
      </c>
      <c r="D35" s="4">
        <v>76</v>
      </c>
      <c r="E35" s="4">
        <v>76</v>
      </c>
      <c r="F35" s="4">
        <v>90</v>
      </c>
      <c r="G35" s="4">
        <v>100</v>
      </c>
      <c r="H35" s="4">
        <v>88.4</v>
      </c>
    </row>
  </sheetData>
  <phoneticPr fontId="1" type="noConversion"/>
  <conditionalFormatting sqref="F1:K23">
    <cfRule type="expression" dxfId="0" priority="1">
      <formula>ISODD(COLUMN())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&amp;L작성시간은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6"/>
  <sheetViews>
    <sheetView topLeftCell="A7" workbookViewId="0">
      <selection activeCell="B26" sqref="B26"/>
    </sheetView>
  </sheetViews>
  <sheetFormatPr defaultRowHeight="17.399999999999999"/>
  <cols>
    <col min="1" max="1" width="7.69921875" bestFit="1" customWidth="1"/>
    <col min="2" max="2" width="16.5" bestFit="1" customWidth="1"/>
    <col min="3" max="3" width="11.09765625" bestFit="1" customWidth="1"/>
    <col min="4" max="4" width="15.8984375" bestFit="1" customWidth="1"/>
    <col min="5" max="5" width="11.097656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 cm="1">
        <f t="array" ref="E3">_xlfn.SWITCH(LEFT(D3,1),"1",30000,"2",60000,"3",80000,"4",100000,"5",120000,0)</f>
        <v>100000</v>
      </c>
      <c r="F3" s="6" t="str">
        <f>IF(AND(OR(LEFT(B3,3)="서울시",LEFT(B3,3)="부천시",LEFT(B3,3)="안양시"), YEAR(C3)&lt;=1981), "A조", "B조")</f>
        <v>A조</v>
      </c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 cm="1">
        <f t="array" ref="E4">_xlfn.SWITCH(LEFT(D4,1),"1",30000,"2",60000,"3",80000,"4",100000,"5",120000,0)</f>
        <v>80000</v>
      </c>
      <c r="F4" s="6" t="str">
        <f t="shared" ref="F4:F8" si="0">IF(AND(OR(LEFT(B4,3)="서울시",LEFT(B4,3)="부천시",LEFT(B4,3)="안양시"), YEAR(C4)&lt;=1981), "A조", "B조")</f>
        <v>B조</v>
      </c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 cm="1">
        <f t="array" ref="E5">_xlfn.SWITCH(LEFT(D5,1),"1",30000,"2",60000,"3",80000,"4",100000,"5",120000,0)</f>
        <v>120000</v>
      </c>
      <c r="F5" s="6" t="str">
        <f t="shared" si="0"/>
        <v>A조</v>
      </c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 cm="1">
        <f t="array" ref="E6">_xlfn.SWITCH(LEFT(D6,1),"1",30000,"2",60000,"3",80000,"4",100000,"5",120000,0)</f>
        <v>60000</v>
      </c>
      <c r="F6" s="6" t="str">
        <f t="shared" si="0"/>
        <v>B조</v>
      </c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 cm="1">
        <f t="array" ref="E7">_xlfn.SWITCH(LEFT(D7,1),"1",30000,"2",60000,"3",80000,"4",100000,"5",120000,0)</f>
        <v>0</v>
      </c>
      <c r="F7" s="6" t="str">
        <f t="shared" si="0"/>
        <v>A조</v>
      </c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 cm="1">
        <f t="array" ref="E8">_xlfn.SWITCH(LEFT(D8,1),"1",30000,"2",60000,"3",80000,"4",100000,"5",120000,0)</f>
        <v>30000</v>
      </c>
      <c r="F8" s="6" t="str">
        <f t="shared" si="0"/>
        <v>B조</v>
      </c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 cm="1">
        <f t="array" ref="E12">hs사용요금(C12,D12)</f>
        <v>127500</v>
      </c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 cm="1">
        <f t="array" ref="E13">hs사용요금(C13,D13)</f>
        <v>62500</v>
      </c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 cm="1">
        <f t="array" ref="E14">hs사용요금(C14,D14)</f>
        <v>33000</v>
      </c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 cm="1">
        <f t="array" ref="E15">hs사용요금(C15,D15)</f>
        <v>62500</v>
      </c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 cm="1">
        <f t="array" ref="E16">hs사용요금(C16,D16)</f>
        <v>69000</v>
      </c>
      <c r="F16" s="10">
        <v>50000</v>
      </c>
    </row>
    <row r="17" spans="1:9">
      <c r="A17" s="11" t="s">
        <v>80</v>
      </c>
      <c r="B17" s="11" t="s">
        <v>73</v>
      </c>
      <c r="C17" s="11">
        <v>25</v>
      </c>
      <c r="D17" s="11">
        <v>5</v>
      </c>
      <c r="E17" s="10" cm="1">
        <f t="array" ref="E17">hs사용요금(C17,D17)</f>
        <v>60000</v>
      </c>
      <c r="F17" s="10">
        <v>50000</v>
      </c>
    </row>
    <row r="18" spans="1:9">
      <c r="A18" s="11" t="s">
        <v>81</v>
      </c>
      <c r="B18" s="11" t="s">
        <v>77</v>
      </c>
      <c r="C18" s="11">
        <v>15</v>
      </c>
      <c r="D18" s="11">
        <v>3</v>
      </c>
      <c r="E18" s="10" cm="1">
        <f t="array" ref="E18">hs사용요금(C18,D18)</f>
        <v>36000</v>
      </c>
      <c r="F18" s="10">
        <v>35000</v>
      </c>
    </row>
    <row r="19" spans="1:9">
      <c r="A19" s="11" t="s">
        <v>82</v>
      </c>
      <c r="B19" s="11" t="s">
        <v>75</v>
      </c>
      <c r="C19" s="11">
        <v>23</v>
      </c>
      <c r="D19" s="11">
        <v>4</v>
      </c>
      <c r="E19" s="10" cm="1">
        <f t="array" ref="E19">hs사용요금(C19,D19)</f>
        <v>57000</v>
      </c>
      <c r="F19" s="10">
        <v>20000</v>
      </c>
    </row>
    <row r="20" spans="1:9">
      <c r="A20" s="11" t="s">
        <v>83</v>
      </c>
      <c r="B20" s="11" t="s">
        <v>77</v>
      </c>
      <c r="C20" s="11">
        <v>54</v>
      </c>
      <c r="D20" s="11">
        <v>8</v>
      </c>
      <c r="E20" s="10" cm="1">
        <f t="array" ref="E20">hs사용요금(C20,D20)</f>
        <v>115000</v>
      </c>
      <c r="F20" s="10">
        <v>50000</v>
      </c>
    </row>
    <row r="22" spans="1:9">
      <c r="A22" t="s">
        <v>146</v>
      </c>
    </row>
    <row r="23" spans="1:9">
      <c r="A23" s="11" t="s">
        <v>67</v>
      </c>
      <c r="B23" s="7" t="s">
        <v>84</v>
      </c>
      <c r="D23" s="7" t="s">
        <v>85</v>
      </c>
      <c r="I23" s="23"/>
    </row>
    <row r="24" spans="1:9">
      <c r="A24" s="11" t="s">
        <v>73</v>
      </c>
      <c r="B24" s="12">
        <f t="array" ref="B24">ABS(MEDIAN($F$12:$F$20)-MEDIAN(IF(($B$12:$B$20=$A24),$F$12:$F$20)))</f>
        <v>15000</v>
      </c>
      <c r="D24" s="10">
        <f t="array" ref="D24">MIN(IF(($B$12:$B$20="수영")*($C$12:$C$20&gt;=20),$E$12:$E$20))</f>
        <v>60000</v>
      </c>
    </row>
    <row r="25" spans="1:9">
      <c r="A25" s="11" t="s">
        <v>75</v>
      </c>
      <c r="B25" s="12">
        <f t="array" ref="B25">ABS(MEDIAN($F$12:$F$20)-MEDIAN(IF(($B$12:$B$20=$A25),$F$12:$F$20)))</f>
        <v>15000</v>
      </c>
    </row>
    <row r="26" spans="1:9">
      <c r="A26" s="11" t="s">
        <v>77</v>
      </c>
      <c r="B26" s="12">
        <f t="array" ref="B26">ABS(MEDIAN($F$12:$F$20)-MEDIAN(IF(($B$12:$B$20=$A26),$F$12:$F$20)))</f>
        <v>15000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E17"/>
  <sheetViews>
    <sheetView workbookViewId="0">
      <selection activeCell="F15" sqref="F15"/>
    </sheetView>
  </sheetViews>
  <sheetFormatPr defaultRowHeight="17.399999999999999"/>
  <cols>
    <col min="1" max="1" width="10.296875" bestFit="1" customWidth="1"/>
    <col min="2" max="2" width="13.69921875" bestFit="1" customWidth="1"/>
    <col min="3" max="5" width="7.5" bestFit="1" customWidth="1"/>
    <col min="6" max="28" width="10.8984375" bestFit="1" customWidth="1"/>
    <col min="29" max="29" width="6.796875" bestFit="1" customWidth="1"/>
  </cols>
  <sheetData>
    <row r="3" spans="1:5">
      <c r="A3" s="19" t="s">
        <v>1</v>
      </c>
      <c r="B3" t="s">
        <v>148</v>
      </c>
    </row>
    <row r="5" spans="1:5">
      <c r="A5" s="19" t="s">
        <v>163</v>
      </c>
      <c r="B5" s="19" t="s">
        <v>164</v>
      </c>
    </row>
    <row r="6" spans="1:5">
      <c r="A6" s="19" t="s">
        <v>165</v>
      </c>
      <c r="B6" t="s">
        <v>160</v>
      </c>
      <c r="C6" t="s">
        <v>161</v>
      </c>
      <c r="D6" t="s">
        <v>162</v>
      </c>
      <c r="E6" t="s">
        <v>159</v>
      </c>
    </row>
    <row r="7" spans="1:5">
      <c r="A7" t="s">
        <v>149</v>
      </c>
      <c r="B7" s="20">
        <v>0</v>
      </c>
      <c r="C7" s="20">
        <v>0.81841432225063937</v>
      </c>
      <c r="D7" s="20">
        <v>1.1253196930946292</v>
      </c>
      <c r="E7" s="20">
        <v>1.0230179028132993</v>
      </c>
    </row>
    <row r="8" spans="1:5">
      <c r="A8" t="s">
        <v>150</v>
      </c>
      <c r="B8" s="20">
        <v>0.92071611253196928</v>
      </c>
      <c r="C8" s="20">
        <v>0.92071611253196928</v>
      </c>
      <c r="D8" s="20">
        <v>0</v>
      </c>
      <c r="E8" s="20">
        <v>0.92071611253196928</v>
      </c>
    </row>
    <row r="9" spans="1:5">
      <c r="A9" t="s">
        <v>151</v>
      </c>
      <c r="B9" s="20">
        <v>0.88661551577152597</v>
      </c>
      <c r="C9" s="20">
        <v>1.0457516339869282</v>
      </c>
      <c r="D9" s="20">
        <v>1.0230179028132993</v>
      </c>
      <c r="E9" s="20">
        <v>1.0093776641091219</v>
      </c>
    </row>
    <row r="10" spans="1:5">
      <c r="A10" t="s">
        <v>152</v>
      </c>
      <c r="B10" s="20">
        <v>1.1253196930946292</v>
      </c>
      <c r="C10" s="20">
        <v>1.0912190963341859</v>
      </c>
      <c r="D10" s="20">
        <v>0.95481670929241269</v>
      </c>
      <c r="E10" s="20">
        <v>1.0571184995737426</v>
      </c>
    </row>
    <row r="11" spans="1:5">
      <c r="A11" t="s">
        <v>153</v>
      </c>
      <c r="B11" s="20">
        <v>1.1253196930946292</v>
      </c>
      <c r="C11" s="20">
        <v>1.1082693947144076</v>
      </c>
      <c r="D11" s="20">
        <v>0</v>
      </c>
      <c r="E11" s="20">
        <v>1.1139528275078148</v>
      </c>
    </row>
    <row r="12" spans="1:5">
      <c r="A12" t="s">
        <v>154</v>
      </c>
      <c r="B12" s="20">
        <v>0</v>
      </c>
      <c r="C12" s="20">
        <v>1.0230179028132993</v>
      </c>
      <c r="D12" s="20">
        <v>1.0912190963341859</v>
      </c>
      <c r="E12" s="20">
        <v>1.068485365160557</v>
      </c>
    </row>
    <row r="13" spans="1:5">
      <c r="A13" t="s">
        <v>155</v>
      </c>
      <c r="B13" s="20">
        <v>0.78431372549019607</v>
      </c>
      <c r="C13" s="20">
        <v>1.0400682011935209</v>
      </c>
      <c r="D13" s="20">
        <v>0</v>
      </c>
      <c r="E13" s="20">
        <v>0.95481670929241269</v>
      </c>
    </row>
    <row r="14" spans="1:5">
      <c r="A14" t="s">
        <v>156</v>
      </c>
      <c r="B14" s="20">
        <v>0.90366581415174763</v>
      </c>
      <c r="C14" s="20">
        <v>0.92071611253196928</v>
      </c>
      <c r="D14" s="20">
        <v>0.95481670929241269</v>
      </c>
      <c r="E14" s="20">
        <v>0.92071611253196928</v>
      </c>
    </row>
    <row r="15" spans="1:5">
      <c r="A15" t="s">
        <v>157</v>
      </c>
      <c r="B15" s="20">
        <v>0.88661551577152597</v>
      </c>
      <c r="C15" s="20">
        <v>1.0741687979539642</v>
      </c>
      <c r="D15" s="20">
        <v>0</v>
      </c>
      <c r="E15" s="20">
        <v>1.0116510372264849</v>
      </c>
    </row>
    <row r="16" spans="1:5">
      <c r="A16" t="s">
        <v>158</v>
      </c>
      <c r="B16" s="20">
        <v>0.97186700767263434</v>
      </c>
      <c r="C16" s="20">
        <v>1.0457516339869282</v>
      </c>
      <c r="D16" s="20">
        <v>0.98891730605285599</v>
      </c>
      <c r="E16" s="20">
        <v>1.0084033613445378</v>
      </c>
    </row>
    <row r="17" spans="1:5">
      <c r="A17" t="s">
        <v>159</v>
      </c>
      <c r="B17" s="20">
        <v>0.94551654653956441</v>
      </c>
      <c r="C17" s="20">
        <v>1.0127877237851663</v>
      </c>
      <c r="D17" s="20">
        <v>1.0381737235957185</v>
      </c>
      <c r="E17" s="20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1:N16"/>
  <sheetViews>
    <sheetView workbookViewId="0">
      <selection activeCell="M17" sqref="M17"/>
    </sheetView>
  </sheetViews>
  <sheetFormatPr defaultRowHeight="17.399999999999999"/>
  <cols>
    <col min="1" max="1" width="11" bestFit="1" customWidth="1"/>
    <col min="2" max="3" width="7.09765625" bestFit="1" customWidth="1"/>
    <col min="4" max="4" width="9.3984375" bestFit="1" customWidth="1"/>
    <col min="5" max="5" width="2.69921875" customWidth="1"/>
    <col min="6" max="6" width="11" bestFit="1" customWidth="1"/>
    <col min="7" max="8" width="7.09765625" bestFit="1" customWidth="1"/>
    <col min="9" max="9" width="9.3984375" bestFit="1" customWidth="1"/>
    <col min="10" max="10" width="2.3984375" customWidth="1"/>
    <col min="11" max="11" width="11" bestFit="1" customWidth="1"/>
    <col min="12" max="13" width="7.09765625" bestFit="1" customWidth="1"/>
    <col min="14" max="14" width="9.3984375" bestFit="1" customWidth="1"/>
  </cols>
  <sheetData>
    <row r="1" spans="1:14" ht="19.2">
      <c r="A1" s="24" t="s">
        <v>95</v>
      </c>
      <c r="B1" s="24"/>
      <c r="C1" s="24"/>
      <c r="D1" s="24"/>
      <c r="F1" s="24" t="s">
        <v>96</v>
      </c>
      <c r="G1" s="24"/>
      <c r="H1" s="24"/>
      <c r="I1" s="24"/>
      <c r="K1" s="24" t="s">
        <v>97</v>
      </c>
      <c r="L1" s="24"/>
      <c r="M1" s="24"/>
      <c r="N1" s="24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9.2">
      <c r="A10" s="24" t="s">
        <v>99</v>
      </c>
      <c r="B10" s="24"/>
      <c r="C10" s="24"/>
      <c r="D10" s="24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>
        <v>120</v>
      </c>
      <c r="C12" s="11">
        <v>88</v>
      </c>
      <c r="D12" s="11">
        <v>100</v>
      </c>
    </row>
    <row r="13" spans="1:14">
      <c r="A13" s="6" t="s">
        <v>91</v>
      </c>
      <c r="B13" s="11">
        <v>96</v>
      </c>
      <c r="C13" s="11">
        <v>102</v>
      </c>
      <c r="D13" s="11">
        <v>88</v>
      </c>
    </row>
    <row r="14" spans="1:14">
      <c r="A14" s="6" t="s">
        <v>92</v>
      </c>
      <c r="B14" s="11">
        <v>98</v>
      </c>
      <c r="C14" s="11">
        <v>96</v>
      </c>
      <c r="D14" s="11">
        <v>76</v>
      </c>
    </row>
    <row r="15" spans="1:14">
      <c r="A15" s="6" t="s">
        <v>93</v>
      </c>
      <c r="B15" s="11">
        <v>125</v>
      </c>
      <c r="C15" s="11">
        <v>95</v>
      </c>
      <c r="D15" s="11">
        <v>78</v>
      </c>
    </row>
    <row r="16" spans="1:14">
      <c r="A16" s="6" t="s">
        <v>94</v>
      </c>
      <c r="B16" s="11">
        <v>110</v>
      </c>
      <c r="C16" s="11">
        <v>78</v>
      </c>
      <c r="D16" s="11">
        <v>86</v>
      </c>
    </row>
  </sheetData>
  <dataConsolidate function="max" topLabels="1">
    <dataRefs count="3">
      <dataRef ref="A3:D8" sheet="분석작업-2"/>
      <dataRef ref="F3:I8" sheet="분석작업-2"/>
      <dataRef ref="K3:N8" sheet="분석작업-2"/>
    </dataRefs>
  </dataConsolidate>
  <mergeCells count="4">
    <mergeCell ref="A1:D1"/>
    <mergeCell ref="F1:I1"/>
    <mergeCell ref="K1:N1"/>
    <mergeCell ref="A10:D10"/>
  </mergeCells>
  <phoneticPr fontId="1" type="noConversion"/>
  <conditionalFormatting sqref="B12:D16">
    <cfRule type="top10" dxfId="4" priority="2" rank="1"/>
    <cfRule type="top10" dxfId="3" priority="1" bottom="1" rank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B1:F13"/>
  <sheetViews>
    <sheetView topLeftCell="A13" workbookViewId="0">
      <selection activeCell="F7" sqref="F7"/>
    </sheetView>
  </sheetViews>
  <sheetFormatPr defaultRowHeight="17.399999999999999"/>
  <cols>
    <col min="1" max="1" width="2.19921875" customWidth="1"/>
  </cols>
  <sheetData>
    <row r="1" spans="2:6">
      <c r="C1" s="25" t="s">
        <v>100</v>
      </c>
      <c r="D1" s="25"/>
      <c r="E1" s="25"/>
      <c r="F1" s="25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B2:H8"/>
  <sheetViews>
    <sheetView workbookViewId="0">
      <selection activeCell="I10" sqref="I10"/>
    </sheetView>
  </sheetViews>
  <sheetFormatPr defaultRowHeight="17.399999999999999"/>
  <cols>
    <col min="1" max="1" width="3.89843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21">
        <v>7</v>
      </c>
      <c r="D4" s="21">
        <v>3</v>
      </c>
      <c r="E4" s="21">
        <v>7</v>
      </c>
      <c r="F4" s="21">
        <v>3</v>
      </c>
      <c r="G4" s="21">
        <v>5</v>
      </c>
      <c r="H4" s="22">
        <f>SUM(C4:G4)</f>
        <v>25</v>
      </c>
    </row>
    <row r="5" spans="2:8">
      <c r="B5" s="14" t="s">
        <v>125</v>
      </c>
      <c r="C5" s="21">
        <v>-1</v>
      </c>
      <c r="D5" s="21">
        <v>3</v>
      </c>
      <c r="E5" s="21">
        <v>7</v>
      </c>
      <c r="F5" s="21">
        <v>3</v>
      </c>
      <c r="G5" s="21">
        <v>-1</v>
      </c>
      <c r="H5" s="22">
        <f>SUM(C5:G5)</f>
        <v>11</v>
      </c>
    </row>
    <row r="6" spans="2:8">
      <c r="B6" s="14" t="s">
        <v>126</v>
      </c>
      <c r="C6" s="21">
        <v>-1</v>
      </c>
      <c r="D6" s="21">
        <v>3</v>
      </c>
      <c r="E6" s="21">
        <v>-1</v>
      </c>
      <c r="F6" s="21">
        <v>3</v>
      </c>
      <c r="G6" s="21">
        <v>5</v>
      </c>
      <c r="H6" s="22">
        <f>SUM(C6:G6)</f>
        <v>9</v>
      </c>
    </row>
    <row r="7" spans="2:8">
      <c r="B7" s="14" t="s">
        <v>127</v>
      </c>
      <c r="C7" s="21">
        <v>7</v>
      </c>
      <c r="D7" s="21">
        <v>3</v>
      </c>
      <c r="E7" s="21">
        <v>7</v>
      </c>
      <c r="F7" s="21">
        <v>3</v>
      </c>
      <c r="G7" s="21">
        <v>5</v>
      </c>
      <c r="H7" s="22">
        <f>SUM(C7:G7)</f>
        <v>25</v>
      </c>
    </row>
    <row r="8" spans="2:8">
      <c r="B8" s="14" t="s">
        <v>128</v>
      </c>
      <c r="C8" s="21">
        <v>7</v>
      </c>
      <c r="D8" s="21">
        <v>-1</v>
      </c>
      <c r="E8" s="21">
        <v>7</v>
      </c>
      <c r="F8" s="21">
        <v>3</v>
      </c>
      <c r="G8" s="21">
        <v>5</v>
      </c>
      <c r="H8" s="22">
        <f>SUM(C8:G8)</f>
        <v>21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7"/>
  <sheetViews>
    <sheetView workbookViewId="0">
      <selection activeCell="H14" sqref="H14"/>
    </sheetView>
  </sheetViews>
  <sheetFormatPr defaultRowHeight="17.399999999999999"/>
  <sheetData>
    <row r="1" spans="1:7" ht="21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60960</xdr:rowOff>
              </from>
              <to>
                <xdr:col>7</xdr:col>
                <xdr:colOff>152400</xdr:colOff>
                <xdr:row>1</xdr:row>
                <xdr:rowOff>121920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의진 한</cp:lastModifiedBy>
  <cp:lastPrinted>2025-02-06T11:30:49Z</cp:lastPrinted>
  <dcterms:created xsi:type="dcterms:W3CDTF">2023-05-12T01:27:33Z</dcterms:created>
  <dcterms:modified xsi:type="dcterms:W3CDTF">2025-02-06T16:25:23Z</dcterms:modified>
</cp:coreProperties>
</file>