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8fc7addb32d95c/Escritorio/길벗컴활1급/01 엑셀/04 실전모의고사/"/>
    </mc:Choice>
  </mc:AlternateContent>
  <xr:revisionPtr revIDLastSave="3" documentId="13_ncr:1_{AA9748CC-0E19-47D4-8FA1-16FA1EE70EBB}" xr6:coauthVersionLast="47" xr6:coauthVersionMax="47" xr10:uidLastSave="{B4B10DD1-5489-4D9A-A0AA-7880484EC9DE}"/>
  <bookViews>
    <workbookView xWindow="705" yWindow="8" windowWidth="18668" windowHeight="12892" firstSheet="4" activeTab="8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2" l="1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12" i="2"/>
  <c r="C4" i="2" a="1"/>
  <c r="C4" i="2" s="1"/>
  <c r="C5" i="2" a="1"/>
  <c r="C5" i="2" s="1"/>
  <c r="C3" i="2" a="1"/>
  <c r="C3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B4" i="2" a="1"/>
  <c r="B4" i="2" s="1"/>
  <c r="B5" i="2" a="1"/>
  <c r="B5" i="2" s="1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3" i="2" a="1"/>
  <c r="J21" i="2" a="1"/>
  <c r="J14" i="2" a="1"/>
  <c r="J22" i="2" a="1"/>
  <c r="J20" i="2" a="1"/>
  <c r="J15" i="2" a="1"/>
  <c r="J23" i="2" a="1"/>
  <c r="J19" i="2" a="1"/>
  <c r="J24" i="2" a="1"/>
  <c r="J27" i="2" a="1"/>
  <c r="J16" i="2" a="1"/>
  <c r="J25" i="2" a="1"/>
  <c r="J17" i="2" a="1"/>
  <c r="J18" i="2" a="1"/>
  <c r="J26" i="2" a="1"/>
  <c r="J12" i="2" a="1"/>
  <c r="J26" i="2" l="1"/>
  <c r="J18" i="2"/>
  <c r="J17" i="2"/>
  <c r="J25" i="2"/>
  <c r="J16" i="2"/>
  <c r="J27" i="2"/>
  <c r="J24" i="2"/>
  <c r="J19" i="2"/>
  <c r="J23" i="2"/>
  <c r="J15" i="2"/>
  <c r="J20" i="2"/>
  <c r="J22" i="2"/>
  <c r="J14" i="2"/>
  <c r="J21" i="2"/>
  <c r="J13" i="2"/>
  <c r="J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A59CE6-8929-47D0-86CB-076B41F597BF}" sourceFile="C:\Users\luna_\OneDrive\Escritorio\길벗컴활1급\01 엑셀\04 실전모의고사\학생성적.accdb" keepAlive="1" name="학생성적" type="5" refreshedVersion="7" background="1">
    <dbPr connection="Provider=Microsoft.ACE.OLEDB.12.0;User ID=Admin;Data Source=C:\Users\luna_\OneDrive\Escritorio\길벗컴활1급\01 엑셀\04 실전모의고사\학생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생성적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<sst xmlns="http://schemas.openxmlformats.org/spreadsheetml/2006/main" count="509" uniqueCount="241">
  <si>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</si>
  <si>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</si>
  <si>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</si>
  <si>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</si>
  <si>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</si>
  <si>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</si>
  <si>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</si>
  <si>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</si>
  <si>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</si>
  <si>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</si>
  <si>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</si>
  <si>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</si>
  <si>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</si>
  <si>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</si>
  <si>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</si>
  <si>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</si>
  <si>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</si>
  <si>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</si>
  <si>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</si>
  <si>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</si>
  <si>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</si>
  <si>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</si>
  <si>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</si>
  <si>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</si>
  <si>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</si>
  <si>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</si>
  <si>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</si>
  <si>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</si>
  <si>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</si>
  <si>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</si>
  <si>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</si>
  <si>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</si>
  <si>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</si>
  <si>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</si>
  <si>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</si>
  <si>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</si>
  <si>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</si>
  <si>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</si>
  <si>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</si>
  <si>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</si>
  <si>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</si>
  <si>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</si>
  <si>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</si>
  <si>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</si>
  <si>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</si>
  <si>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</si>
  <si>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</si>
  <si>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</si>
  <si>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</si>
  <si>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</si>
  <si>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</si>
  <si>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</si>
  <si>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</si>
  <si>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</si>
  <si>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</si>
  <si>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</si>
  <si>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</si>
  <si>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</si>
  <si>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</si>
  <si>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</si>
  <si>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</si>
  <si>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</si>
  <si>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</si>
  <si>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</si>
  <si>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</si>
  <si>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</si>
  <si>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</si>
  <si>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</si>
  <si>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</si>
  <si>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</si>
  <si>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</si>
  <si>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</si>
  <si>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</si>
  <si>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</si>
  <si>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</si>
  <si>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</si>
  <si>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</si>
  <si>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</si>
  <si>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</si>
  <si>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</si>
  <si>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</si>
  <si>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</si>
  <si>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</si>
  <si>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</si>
  <si>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</si>
  <si>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</si>
  <si>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</si>
  <si>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</si>
  <si>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</si>
  <si>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</si>
  <si>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</si>
  <si>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</si>
  <si>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</si>
  <si>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</si>
  <si>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</si>
  <si>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</si>
  <si>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</si>
  <si>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</si>
  <si>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</si>
  <si>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</si>
  <si>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</si>
  <si>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</si>
  <si>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</si>
  <si>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</si>
  <si>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</si>
  <si>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</si>
  <si>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</si>
  <si>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</si>
  <si>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</si>
  <si>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</si>
  <si>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</si>
  <si>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</si>
  <si>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</si>
  <si>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</si>
  <si>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</si>
  <si>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</si>
  <si>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</si>
  <si>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</si>
  <si>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</si>
  <si>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</si>
  <si>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</si>
  <si>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</si>
  <si>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</si>
  <si>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</si>
  <si>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</si>
  <si>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</si>
  <si>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</si>
  <si>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</si>
  <si>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</si>
  <si>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</si>
  <si>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</si>
  <si>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</si>
  <si>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</si>
  <si>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</si>
  <si>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</si>
  <si>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</si>
  <si>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</si>
  <si>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</si>
  <si>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</si>
  <si>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</si>
  <si>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</si>
  <si>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</si>
  <si>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</si>
  <si>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</si>
  <si>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</si>
  <si>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</si>
  <si>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</si>
  <si>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</si>
  <si>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</si>
  <si>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</si>
  <si>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</si>
  <si>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</si>
  <si>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</si>
  <si>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</si>
  <si>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</si>
  <si>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</si>
  <si>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</si>
  <si>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</si>
  <si>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</si>
  <si>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</si>
  <si>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</si>
  <si>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</si>
  <si>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</si>
  <si>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</si>
  <si>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</si>
  <si>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</si>
  <si>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</si>
  <si>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</si>
  <si>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</si>
  <si>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</si>
  <si>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</si>
  <si>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</si>
  <si>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</si>
  <si>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</si>
  <si>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</si>
  <si>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</si>
  <si>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</si>
  <si>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</si>
  <si>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</si>
  <si>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</si>
  <si>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</si>
  <si>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</si>
  <si>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</si>
  <si>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</si>
  <si>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</si>
  <si>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</si>
  <si>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</si>
  <si>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</si>
  <si>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</si>
  <si>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</si>
  <si>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</si>
  <si>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</si>
  <si>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</si>
  <si>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</si>
  <si>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</si>
  <si>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</si>
  <si>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</si>
  <si>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</si>
  <si>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</si>
  <si>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</si>
  <si>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</si>
  <si>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NO-007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</si>
  <si>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</si>
  <si>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</si>
  <si>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</si>
  <si>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</si>
  <si>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</si>
  <si>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</si>
  <si>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학과</t>
  </si>
  <si>
    <t>영문</t>
  </si>
  <si>
    <t>생물</t>
  </si>
  <si>
    <t>최소 : TOEIC</t>
  </si>
  <si>
    <t>최소 : 컴퓨터</t>
  </si>
  <si>
    <t>학과코드2</t>
  </si>
  <si>
    <t>영문과</t>
  </si>
  <si>
    <t>기계설계과</t>
  </si>
  <si>
    <t>학번</t>
  </si>
  <si>
    <t>전화번호</t>
  </si>
  <si>
    <t>평균</t>
  </si>
  <si>
    <t>평가</t>
  </si>
  <si>
    <t>A03-029</t>
  </si>
  <si>
    <t>이철형</t>
  </si>
  <si>
    <t>750-5624</t>
  </si>
  <si>
    <t>D</t>
  </si>
  <si>
    <t>A03-028</t>
  </si>
  <si>
    <t>서호형</t>
  </si>
  <si>
    <t>628-9046</t>
  </si>
  <si>
    <t>A03-026</t>
  </si>
  <si>
    <t>김광배</t>
  </si>
  <si>
    <t>956-6374</t>
  </si>
  <si>
    <t>A03-002</t>
  </si>
  <si>
    <t>893-3546</t>
  </si>
  <si>
    <t>A03-027</t>
  </si>
  <si>
    <t>양창석</t>
  </si>
  <si>
    <t>496-8364</t>
  </si>
  <si>
    <t>A03-018</t>
  </si>
  <si>
    <t>김미숙</t>
  </si>
  <si>
    <t>318-6573</t>
  </si>
  <si>
    <t>A03-014</t>
  </si>
  <si>
    <t>365-9010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</si>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</sst>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3"/>
      <color theme="1"/>
      <name val="바탕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9" fontId="3" fillId="0" borderId="1" xfId="1" applyNumberFormat="1" applyFont="1" applyBorder="1" applyAlignment="1">
      <alignment horizontal="center" vertical="center"/>
    </xf>
    <xf numFmtId="14" fontId="6" fillId="0" borderId="0" xfId="0" applyNumberFormat="1" applyFont="1">
      <alignment vertical="center"/>
    </xf>
    <xf numFmtId="0" fontId="6" fillId="0" borderId="0" xfId="0" applyFont="1">
      <alignment vertical="center"/>
    </xf>
    <xf numFmtId="41" fontId="0" fillId="0" borderId="1" xfId="1" applyFont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21F-4A3E-85DD-00C6EEC04C69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F-4A3E-85DD-00C6EEC04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F-4A3E-85DD-00C6EEC04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109538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yeong Kim" refreshedDate="45868.038518287038" backgroundQuery="1" createdVersion="7" refreshedVersion="7" minRefreshableVersion="3" recordCount="14" xr:uid="{B8B978BB-2E9D-47B2-B36B-6534418DB464}">
  <cacheSource type="external" connectionId="1"/>
  <cacheFields count="13">
    <cacheField name="학번" numFmtId="0">
      <sharedItems count="14">
        <s v="A03-001"/>
        <s v="A03-002"/>
        <s v="A03-006"/>
        <s v="A03-007"/>
        <s v="A03-008"/>
        <s v="A03-011"/>
        <s v="A03-013"/>
        <s v="A03-014"/>
        <s v="A03-018"/>
        <s v="A03-025"/>
        <s v="A03-026"/>
        <s v="A03-027"/>
        <s v="A03-028"/>
        <s v="A03-029"/>
      </sharedItems>
    </cacheField>
    <cacheField name="이름" numFmtId="0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>
      <sharedItems count="4">
        <s v="B2"/>
        <s v="A2"/>
        <s v="B1"/>
        <s v="A1"/>
      </sharedItems>
      <fieldGroup par="12"/>
    </cacheField>
    <cacheField name="전화번호" numFmtId="0">
      <sharedItems count="14">
        <s v="967-5810"/>
        <s v="893-3546"/>
        <s v="683-5864"/>
        <s v="842-6387"/>
        <s v="836-8456"/>
        <s v="945-7586"/>
        <s v="845-7463"/>
        <s v="365-9010"/>
        <s v="318-6573"/>
        <s v="794-6935"/>
        <s v="956-6374"/>
        <s v="496-8364"/>
        <s v="628-9046"/>
        <s v="750-5624"/>
      </sharedItems>
    </cacheField>
    <cacheField name="학과" numFmtId="0">
      <sharedItems count="4">
        <s v="기계설계"/>
        <s v="생물"/>
        <s v="화학"/>
        <s v="영문"/>
      </sharedItems>
    </cacheField>
    <cacheField name="TOEIC" numFmtId="0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교양" numFmtId="0">
      <sharedItems containsSemiMixedTypes="0" containsString="0" containsNumber="1" containsInteger="1" minValue="50" maxValue="97" count="13">
        <n v="87"/>
        <n v="77"/>
        <n v="96"/>
        <n v="50"/>
        <n v="76"/>
        <n v="55"/>
        <n v="72"/>
        <n v="71"/>
        <n v="97"/>
        <n v="84"/>
        <n v="64"/>
        <n v="91"/>
        <n v="56"/>
      </sharedItems>
    </cacheField>
    <cacheField name="전공1" numFmtId="0">
      <sharedItems containsSemiMixedTypes="0" containsString="0" containsNumber="1" containsInteger="1" minValue="50" maxValue="96" count="14">
        <n v="50"/>
        <n v="85"/>
        <n v="71"/>
        <n v="55"/>
        <n v="72"/>
        <n v="64"/>
        <n v="89"/>
        <n v="94"/>
        <n v="86"/>
        <n v="73"/>
        <n v="96"/>
        <n v="51"/>
        <n v="82"/>
        <n v="83"/>
      </sharedItems>
    </cacheField>
    <cacheField name="전공2" numFmtId="0">
      <sharedItems containsSemiMixedTypes="0" containsString="0" containsNumber="1" containsInteger="1" minValue="51" maxValue="96" count="10">
        <n v="51"/>
        <n v="63"/>
        <n v="95"/>
        <n v="92"/>
        <n v="96"/>
        <n v="60"/>
        <n v="68"/>
        <n v="87"/>
        <n v="53"/>
        <n v="76"/>
      </sharedItems>
    </cacheField>
    <cacheField name="평균" numFmtId="0">
      <sharedItems containsSemiMixedTypes="0" containsString="0" containsNumber="1" minValue="61.8" maxValue="83.4" count="12">
        <n v="68.2"/>
        <n v="78.8"/>
        <n v="83.4"/>
        <n v="70.2"/>
        <n v="61.8"/>
        <n v="77.599999999999994"/>
        <n v="80.8"/>
        <n v="71.8"/>
        <n v="77.8"/>
        <n v="79.2"/>
        <n v="78"/>
        <n v="72.8"/>
      </sharedItems>
    </cacheField>
    <cacheField name="평가" numFmtId="0">
      <sharedItems count="3">
        <s v="F"/>
        <s v="D"/>
        <s v="B"/>
      </sharedItems>
    </cacheField>
    <cacheField name="학과코드2" numFmtId="0" databaseField="0">
      <fieldGroup base="2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  <x v="1"/>
  </r>
  <r>
    <x v="2"/>
    <x v="2"/>
    <x v="0"/>
    <x v="2"/>
    <x v="0"/>
    <x v="2"/>
    <x v="2"/>
    <x v="2"/>
    <x v="2"/>
    <x v="2"/>
    <x v="2"/>
    <x v="2"/>
  </r>
  <r>
    <x v="3"/>
    <x v="3"/>
    <x v="2"/>
    <x v="3"/>
    <x v="2"/>
    <x v="0"/>
    <x v="3"/>
    <x v="3"/>
    <x v="3"/>
    <x v="3"/>
    <x v="3"/>
    <x v="1"/>
  </r>
  <r>
    <x v="4"/>
    <x v="4"/>
    <x v="0"/>
    <x v="4"/>
    <x v="0"/>
    <x v="3"/>
    <x v="4"/>
    <x v="4"/>
    <x v="4"/>
    <x v="4"/>
    <x v="2"/>
    <x v="2"/>
  </r>
  <r>
    <x v="5"/>
    <x v="5"/>
    <x v="2"/>
    <x v="5"/>
    <x v="2"/>
    <x v="4"/>
    <x v="5"/>
    <x v="5"/>
    <x v="5"/>
    <x v="5"/>
    <x v="4"/>
    <x v="0"/>
  </r>
  <r>
    <x v="6"/>
    <x v="6"/>
    <x v="0"/>
    <x v="6"/>
    <x v="0"/>
    <x v="5"/>
    <x v="6"/>
    <x v="6"/>
    <x v="6"/>
    <x v="6"/>
    <x v="5"/>
    <x v="1"/>
  </r>
  <r>
    <x v="7"/>
    <x v="7"/>
    <x v="1"/>
    <x v="7"/>
    <x v="1"/>
    <x v="6"/>
    <x v="7"/>
    <x v="7"/>
    <x v="7"/>
    <x v="7"/>
    <x v="6"/>
    <x v="2"/>
  </r>
  <r>
    <x v="8"/>
    <x v="8"/>
    <x v="1"/>
    <x v="8"/>
    <x v="1"/>
    <x v="7"/>
    <x v="8"/>
    <x v="8"/>
    <x v="8"/>
    <x v="8"/>
    <x v="7"/>
    <x v="1"/>
  </r>
  <r>
    <x v="9"/>
    <x v="9"/>
    <x v="2"/>
    <x v="9"/>
    <x v="2"/>
    <x v="8"/>
    <x v="9"/>
    <x v="9"/>
    <x v="9"/>
    <x v="9"/>
    <x v="8"/>
    <x v="1"/>
  </r>
  <r>
    <x v="10"/>
    <x v="10"/>
    <x v="3"/>
    <x v="10"/>
    <x v="3"/>
    <x v="9"/>
    <x v="10"/>
    <x v="10"/>
    <x v="10"/>
    <x v="6"/>
    <x v="9"/>
    <x v="1"/>
  </r>
  <r>
    <x v="11"/>
    <x v="11"/>
    <x v="1"/>
    <x v="11"/>
    <x v="1"/>
    <x v="10"/>
    <x v="11"/>
    <x v="11"/>
    <x v="11"/>
    <x v="3"/>
    <x v="10"/>
    <x v="1"/>
  </r>
  <r>
    <x v="12"/>
    <x v="12"/>
    <x v="3"/>
    <x v="12"/>
    <x v="3"/>
    <x v="4"/>
    <x v="12"/>
    <x v="1"/>
    <x v="12"/>
    <x v="3"/>
    <x v="7"/>
    <x v="1"/>
  </r>
  <r>
    <x v="13"/>
    <x v="13"/>
    <x v="3"/>
    <x v="13"/>
    <x v="3"/>
    <x v="11"/>
    <x v="5"/>
    <x v="12"/>
    <x v="13"/>
    <x v="5"/>
    <x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55F87D-CFD9-4324-A392-D9F99FE38A9D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5:D8" firstHeaderRow="0" firstDataRow="1" firstDataCol="2" rowPageCount="1" colPageCount="1"/>
  <pivotFields count="13">
    <pivotField compact="0" showAll="0"/>
    <pivotField axis="axisPage" compact="0" showAll="0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>
      <items count="5">
        <item x="3"/>
        <item x="1"/>
        <item x="2"/>
        <item x="0"/>
        <item t="default"/>
      </items>
    </pivotField>
    <pivotField compact="0" showAll="0"/>
    <pivotField compact="0" showAll="0"/>
    <pivotField dataField="1" compact="0" showAll="0"/>
    <pivotField dataField="1"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3">
        <item n="영문과" sd="0" x="0"/>
        <item n="기계설계과" sd="0" x="1"/>
        <item t="default" sd="0"/>
      </items>
    </pivotField>
  </pivotFields>
  <rowFields count="2">
    <field x="12"/>
    <field x="2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TOEIC" fld="5" subtotal="min" baseField="2" baseItem="0"/>
    <dataField name="최소 : 컴퓨터" fld="6" subtotal="min" baseField="2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339742-8BF2-4403-B85A-ABAD1A2BE334}" name="표1" displayName="표1" ref="A1:L8" totalsRowShown="0">
  <autoFilter ref="A1:L8" xr:uid="{3A339742-8BF2-4403-B85A-ABAD1A2BE334}"/>
  <tableColumns count="12">
    <tableColumn id="1" xr3:uid="{47301649-67A8-44E7-955F-AD7356C7FFFA}" name="학번"/>
    <tableColumn id="2" xr3:uid="{2CA08F2B-94A4-4A4E-B479-BB8A96BE0056}" name="이름"/>
    <tableColumn id="3" xr3:uid="{5D23B245-C4FB-4167-A42F-74066F3BD8D6}" name="학과코드"/>
    <tableColumn id="4" xr3:uid="{122B5050-632A-4CA7-951F-4642575B5785}" name="전화번호"/>
    <tableColumn id="5" xr3:uid="{DD54861A-3D86-4911-9943-0589D0DCECE0}" name="학과"/>
    <tableColumn id="6" xr3:uid="{1CB14226-C9A2-43B8-BA24-2D1F63AF383F}" name="TOEIC"/>
    <tableColumn id="7" xr3:uid="{0D2BF657-638B-42D0-BA44-BD15A7F84513}" name="컴퓨터"/>
    <tableColumn id="8" xr3:uid="{E4FF7884-F756-44A7-8009-B728F9D204E9}" name="교양"/>
    <tableColumn id="9" xr3:uid="{70D2A1AE-9089-4835-A074-A56AC2AA5493}" name="전공1"/>
    <tableColumn id="10" xr3:uid="{D06249BD-5B6F-4371-A0DD-07AB00A38A21}" name="전공2"/>
    <tableColumn id="11" xr3:uid="{C491238F-D0EF-44ED-ABA2-F194AC2B8B25}" name="평균"/>
    <tableColumn id="12" xr3:uid="{DF8A3A2B-7EC1-4C0C-85AE-1833657B650D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M20" sqref="M20"/>
    </sheetView>
  </sheetViews>
  <sheetFormatPr defaultRowHeight="16.899999999999999" x14ac:dyDescent="0.6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6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200</v>
      </c>
    </row>
    <row r="4" spans="2:10" x14ac:dyDescent="0.6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6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6">
      <c r="B6" s="2" t="s">
        <v>201</v>
      </c>
      <c r="C6" s="2" t="s">
        <v>16</v>
      </c>
      <c r="D6" s="2" t="s">
        <v>10</v>
      </c>
      <c r="E6" s="2" t="s">
        <v>17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6">
      <c r="B7" s="2" t="s">
        <v>18</v>
      </c>
      <c r="C7" s="2" t="s">
        <v>19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6">
      <c r="B8" s="2" t="s">
        <v>20</v>
      </c>
      <c r="C8" s="2" t="s">
        <v>21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6">
      <c r="B9" s="2" t="s">
        <v>22</v>
      </c>
      <c r="C9" s="2" t="s">
        <v>23</v>
      </c>
      <c r="D9" s="2" t="s">
        <v>10</v>
      </c>
      <c r="E9" s="2" t="s">
        <v>17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6">
      <c r="B10" s="2" t="s">
        <v>24</v>
      </c>
      <c r="C10" s="2" t="s">
        <v>25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6">
      <c r="B11" s="2" t="s">
        <v>26</v>
      </c>
      <c r="C11" s="2" t="s">
        <v>27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6">
      <c r="B12" s="2" t="s">
        <v>28</v>
      </c>
      <c r="C12" s="2" t="s">
        <v>29</v>
      </c>
      <c r="D12" s="2" t="s">
        <v>10</v>
      </c>
      <c r="E12" s="2" t="s">
        <v>30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6">
      <c r="B13" s="2" t="s">
        <v>31</v>
      </c>
      <c r="C13" s="2" t="s">
        <v>32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6">
      <c r="B14" s="2" t="s">
        <v>33</v>
      </c>
      <c r="C14" s="2" t="s">
        <v>34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6">
      <c r="B15" s="2" t="s">
        <v>35</v>
      </c>
      <c r="C15" s="2" t="s">
        <v>36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6">
      <c r="B16" s="2" t="s">
        <v>37</v>
      </c>
      <c r="C16" s="2" t="s">
        <v>38</v>
      </c>
      <c r="D16" s="2" t="s">
        <v>10</v>
      </c>
      <c r="E16" s="2" t="s">
        <v>30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6">
      <c r="B17" s="2" t="s">
        <v>39</v>
      </c>
      <c r="C17" s="2" t="s">
        <v>40</v>
      </c>
      <c r="D17" s="2" t="s">
        <v>10</v>
      </c>
      <c r="E17" s="2" t="s">
        <v>30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6">
      <c r="B18" s="2" t="s">
        <v>41</v>
      </c>
      <c r="C18" s="2" t="s">
        <v>42</v>
      </c>
      <c r="D18" s="2" t="s">
        <v>14</v>
      </c>
      <c r="E18" s="2" t="s">
        <v>30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6">
      <c r="B19" s="2" t="s">
        <v>43</v>
      </c>
      <c r="C19" s="2" t="s">
        <v>44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6">
      <c r="B20" s="2" t="s">
        <v>45</v>
      </c>
      <c r="C20" s="2" t="s">
        <v>46</v>
      </c>
      <c r="D20" s="2" t="s">
        <v>14</v>
      </c>
      <c r="E20" s="2" t="s">
        <v>17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6">
      <c r="B21" s="2" t="s">
        <v>47</v>
      </c>
      <c r="C21" s="2" t="s">
        <v>48</v>
      </c>
      <c r="D21" s="2" t="s">
        <v>14</v>
      </c>
      <c r="E21" s="2" t="s">
        <v>17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6">
      <c r="B23" s="20" t="s">
        <v>202</v>
      </c>
    </row>
    <row r="24" spans="2:10" x14ac:dyDescent="0.6">
      <c r="B24" t="b">
        <f>AND(OR(LEFT(B4,2)="PR",E4="노원"),MONTH(F4)=3)</f>
        <v>1</v>
      </c>
    </row>
    <row r="27" spans="2:10" x14ac:dyDescent="0.6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200</v>
      </c>
    </row>
    <row r="28" spans="2:10" x14ac:dyDescent="0.6">
      <c r="B28" s="20" t="s">
        <v>8</v>
      </c>
      <c r="C28" s="20" t="s">
        <v>9</v>
      </c>
      <c r="D28" s="20" t="s">
        <v>10</v>
      </c>
      <c r="E28" s="20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6">
      <c r="B29" s="20" t="s">
        <v>22</v>
      </c>
      <c r="C29" s="20" t="s">
        <v>23</v>
      </c>
      <c r="D29" s="20" t="s">
        <v>10</v>
      </c>
      <c r="E29" s="20" t="s">
        <v>17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6">
      <c r="B30" s="20" t="s">
        <v>28</v>
      </c>
      <c r="C30" s="20" t="s">
        <v>29</v>
      </c>
      <c r="D30" s="20" t="s">
        <v>10</v>
      </c>
      <c r="E30" s="20" t="s">
        <v>30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6">
      <c r="B31" s="20" t="s">
        <v>45</v>
      </c>
      <c r="C31" s="20" t="s">
        <v>46</v>
      </c>
      <c r="D31" s="20" t="s">
        <v>14</v>
      </c>
      <c r="E31" s="20" t="s">
        <v>17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6">
      <c r="B32" s="20" t="s">
        <v>47</v>
      </c>
      <c r="C32" s="20" t="s">
        <v>48</v>
      </c>
      <c r="D32" s="20" t="s">
        <v>14</v>
      </c>
      <c r="E32" s="20" t="s">
        <v>17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WEEKDAY($F4,2)&gt;=6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topLeftCell="A31" workbookViewId="0">
      <selection activeCell="D16" sqref="D16"/>
    </sheetView>
  </sheetViews>
  <sheetFormatPr defaultRowHeight="16.899999999999999" x14ac:dyDescent="0.6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6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</row>
    <row r="2" spans="1:8" x14ac:dyDescent="0.6">
      <c r="A2" s="2" t="s">
        <v>57</v>
      </c>
      <c r="B2" s="2" t="s">
        <v>58</v>
      </c>
      <c r="C2" s="2" t="s">
        <v>59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6">
      <c r="A3" s="2" t="s">
        <v>60</v>
      </c>
      <c r="B3" s="2" t="s">
        <v>58</v>
      </c>
      <c r="C3" s="2" t="s">
        <v>61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6">
      <c r="A4" s="2" t="s">
        <v>62</v>
      </c>
      <c r="B4" s="2" t="s">
        <v>58</v>
      </c>
      <c r="C4" s="2" t="s">
        <v>61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6">
      <c r="A5" s="2" t="s">
        <v>63</v>
      </c>
      <c r="B5" s="2" t="s">
        <v>64</v>
      </c>
      <c r="C5" s="2" t="s">
        <v>61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6">
      <c r="A6" s="2" t="s">
        <v>65</v>
      </c>
      <c r="B6" s="2" t="s">
        <v>64</v>
      </c>
      <c r="C6" s="2" t="s">
        <v>59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6">
      <c r="A7" s="2" t="s">
        <v>66</v>
      </c>
      <c r="B7" s="2" t="s">
        <v>64</v>
      </c>
      <c r="C7" s="2" t="s">
        <v>61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6">
      <c r="A8" s="2" t="s">
        <v>67</v>
      </c>
      <c r="B8" s="2" t="s">
        <v>68</v>
      </c>
      <c r="C8" s="2" t="s">
        <v>59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6">
      <c r="A9" s="2" t="s">
        <v>69</v>
      </c>
      <c r="B9" s="2" t="s">
        <v>68</v>
      </c>
      <c r="C9" s="2" t="s">
        <v>70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6">
      <c r="A10" s="2" t="s">
        <v>71</v>
      </c>
      <c r="B10" s="2" t="s">
        <v>58</v>
      </c>
      <c r="C10" s="2" t="s">
        <v>59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6">
      <c r="A11" s="2" t="s">
        <v>72</v>
      </c>
      <c r="B11" s="2" t="s">
        <v>58</v>
      </c>
      <c r="C11" s="2" t="s">
        <v>59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6">
      <c r="A12" s="2" t="s">
        <v>73</v>
      </c>
      <c r="B12" s="2" t="s">
        <v>58</v>
      </c>
      <c r="C12" s="2" t="s">
        <v>70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6">
      <c r="A13" s="2" t="s">
        <v>74</v>
      </c>
      <c r="B13" s="2" t="s">
        <v>64</v>
      </c>
      <c r="C13" s="2" t="s">
        <v>59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6">
      <c r="A14" s="2" t="s">
        <v>75</v>
      </c>
      <c r="B14" s="2" t="s">
        <v>64</v>
      </c>
      <c r="C14" s="2" t="s">
        <v>59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6">
      <c r="A15" s="2" t="s">
        <v>76</v>
      </c>
      <c r="B15" s="2" t="s">
        <v>64</v>
      </c>
      <c r="C15" s="2" t="s">
        <v>59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6">
      <c r="A16" s="2" t="s">
        <v>77</v>
      </c>
      <c r="B16" s="2" t="s">
        <v>68</v>
      </c>
      <c r="C16" s="2" t="s">
        <v>78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6">
      <c r="A17" s="2" t="s">
        <v>79</v>
      </c>
      <c r="B17" s="2" t="s">
        <v>68</v>
      </c>
      <c r="C17" s="2" t="s">
        <v>78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6">
      <c r="A18" s="2" t="s">
        <v>80</v>
      </c>
      <c r="B18" s="2" t="s">
        <v>81</v>
      </c>
      <c r="C18" s="2" t="s">
        <v>61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6">
      <c r="A19" s="2" t="s">
        <v>82</v>
      </c>
      <c r="B19" s="2" t="s">
        <v>81</v>
      </c>
      <c r="C19" s="2" t="s">
        <v>61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6">
      <c r="A20" s="2" t="s">
        <v>83</v>
      </c>
      <c r="B20" s="2" t="s">
        <v>64</v>
      </c>
      <c r="C20" s="2" t="s">
        <v>78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6">
      <c r="A21" s="2" t="s">
        <v>84</v>
      </c>
      <c r="B21" s="2" t="s">
        <v>64</v>
      </c>
      <c r="C21" s="2" t="s">
        <v>61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6">
      <c r="A22" s="2" t="s">
        <v>85</v>
      </c>
      <c r="B22" s="2" t="s">
        <v>64</v>
      </c>
      <c r="C22" s="2" t="s">
        <v>78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6">
      <c r="A23" s="2" t="s">
        <v>86</v>
      </c>
      <c r="B23" s="2" t="s">
        <v>81</v>
      </c>
      <c r="C23" s="2" t="s">
        <v>87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6">
      <c r="A24" s="2" t="s">
        <v>88</v>
      </c>
      <c r="B24" s="2" t="s">
        <v>64</v>
      </c>
      <c r="C24" s="2" t="s">
        <v>78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6">
      <c r="A25" s="2" t="s">
        <v>89</v>
      </c>
      <c r="B25" s="2" t="s">
        <v>64</v>
      </c>
      <c r="C25" s="2" t="s">
        <v>70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6">
      <c r="A26" s="2" t="s">
        <v>90</v>
      </c>
      <c r="B26" s="2" t="s">
        <v>64</v>
      </c>
      <c r="C26" s="2" t="s">
        <v>78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6">
      <c r="A27" s="2" t="s">
        <v>91</v>
      </c>
      <c r="B27" s="2" t="s">
        <v>81</v>
      </c>
      <c r="C27" s="2" t="s">
        <v>70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6">
      <c r="A28" s="2" t="s">
        <v>92</v>
      </c>
      <c r="B28" s="2" t="s">
        <v>64</v>
      </c>
      <c r="C28" s="2" t="s">
        <v>78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6">
      <c r="A29" s="2" t="s">
        <v>93</v>
      </c>
      <c r="B29" s="2" t="s">
        <v>58</v>
      </c>
      <c r="C29" s="2" t="s">
        <v>78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6">
      <c r="A30" s="2" t="s">
        <v>94</v>
      </c>
      <c r="B30" s="2" t="s">
        <v>58</v>
      </c>
      <c r="C30" s="2" t="s">
        <v>61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6">
      <c r="A31" s="2" t="s">
        <v>95</v>
      </c>
      <c r="B31" s="2" t="s">
        <v>58</v>
      </c>
      <c r="C31" s="2" t="s">
        <v>61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6">
      <c r="A32" s="2" t="s">
        <v>96</v>
      </c>
      <c r="B32" s="2" t="s">
        <v>58</v>
      </c>
      <c r="C32" s="2" t="s">
        <v>61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6">
      <c r="A33" s="2" t="s">
        <v>97</v>
      </c>
      <c r="B33" s="2" t="s">
        <v>58</v>
      </c>
      <c r="C33" s="2" t="s">
        <v>61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6">
      <c r="A34" s="2" t="s">
        <v>98</v>
      </c>
      <c r="B34" s="2" t="s">
        <v>58</v>
      </c>
      <c r="C34" s="2" t="s">
        <v>78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6">
      <c r="A35" s="2" t="s">
        <v>99</v>
      </c>
      <c r="B35" s="2" t="s">
        <v>58</v>
      </c>
      <c r="C35" s="2" t="s">
        <v>70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6">
      <c r="A36" s="2" t="s">
        <v>100</v>
      </c>
      <c r="B36" s="2" t="s">
        <v>64</v>
      </c>
      <c r="C36" s="2" t="s">
        <v>87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6">
      <c r="A37" s="2" t="s">
        <v>101</v>
      </c>
      <c r="B37" s="2" t="s">
        <v>58</v>
      </c>
      <c r="C37" s="2" t="s">
        <v>78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6">
      <c r="A38" s="2" t="s">
        <v>102</v>
      </c>
      <c r="B38" s="2" t="s">
        <v>58</v>
      </c>
      <c r="C38" s="2" t="s">
        <v>78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6">
      <c r="A39" s="2" t="s">
        <v>103</v>
      </c>
      <c r="B39" s="2" t="s">
        <v>64</v>
      </c>
      <c r="C39" s="2" t="s">
        <v>70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6">
      <c r="A40" s="2" t="s">
        <v>104</v>
      </c>
      <c r="B40" s="2" t="s">
        <v>58</v>
      </c>
      <c r="C40" s="2" t="s">
        <v>78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6">
      <c r="A41" s="2" t="s">
        <v>105</v>
      </c>
      <c r="B41" s="2" t="s">
        <v>58</v>
      </c>
      <c r="C41" s="2" t="s">
        <v>87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6">
      <c r="A42" s="2" t="s">
        <v>106</v>
      </c>
      <c r="B42" s="2" t="s">
        <v>64</v>
      </c>
      <c r="C42" s="2" t="s">
        <v>87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6">
      <c r="A43" s="2" t="s">
        <v>107</v>
      </c>
      <c r="B43" s="2" t="s">
        <v>58</v>
      </c>
      <c r="C43" s="2" t="s">
        <v>78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6">
      <c r="A44" s="2" t="s">
        <v>108</v>
      </c>
      <c r="B44" s="2" t="s">
        <v>81</v>
      </c>
      <c r="C44" s="2" t="s">
        <v>70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6">
      <c r="A45" s="2" t="s">
        <v>109</v>
      </c>
      <c r="B45" s="2" t="s">
        <v>81</v>
      </c>
      <c r="C45" s="2" t="s">
        <v>78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6">
      <c r="A46" s="2" t="s">
        <v>110</v>
      </c>
      <c r="B46" s="2" t="s">
        <v>81</v>
      </c>
      <c r="C46" s="2" t="s">
        <v>61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6">
      <c r="A47" s="2" t="s">
        <v>111</v>
      </c>
      <c r="B47" s="2" t="s">
        <v>81</v>
      </c>
      <c r="C47" s="2" t="s">
        <v>61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6">
      <c r="A48" s="2" t="s">
        <v>112</v>
      </c>
      <c r="B48" s="2" t="s">
        <v>81</v>
      </c>
      <c r="C48" s="2" t="s">
        <v>59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6">
      <c r="A49" s="2" t="s">
        <v>113</v>
      </c>
      <c r="B49" s="2" t="s">
        <v>81</v>
      </c>
      <c r="C49" s="2" t="s">
        <v>70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6">
      <c r="A50" s="2" t="s">
        <v>114</v>
      </c>
      <c r="B50" s="2" t="s">
        <v>81</v>
      </c>
      <c r="C50" s="2" t="s">
        <v>61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topLeftCell="A10" workbookViewId="0">
      <selection activeCell="K28" sqref="K28"/>
    </sheetView>
  </sheetViews>
  <sheetFormatPr defaultRowHeight="16.899999999999999" x14ac:dyDescent="0.6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3.6875" bestFit="1" customWidth="1"/>
  </cols>
  <sheetData>
    <row r="1" spans="1:11" x14ac:dyDescent="0.6">
      <c r="A1" t="s">
        <v>115</v>
      </c>
      <c r="E1" t="s">
        <v>116</v>
      </c>
      <c r="F1" t="s">
        <v>52</v>
      </c>
    </row>
    <row r="2" spans="1:11" x14ac:dyDescent="0.6">
      <c r="A2" s="5" t="s">
        <v>50</v>
      </c>
      <c r="B2" s="1" t="s">
        <v>117</v>
      </c>
      <c r="C2" s="1" t="s">
        <v>118</v>
      </c>
      <c r="E2" s="5"/>
      <c r="F2" s="5" t="s">
        <v>78</v>
      </c>
      <c r="G2" s="5" t="s">
        <v>61</v>
      </c>
      <c r="H2" s="5" t="s">
        <v>59</v>
      </c>
      <c r="I2" s="5" t="s">
        <v>87</v>
      </c>
      <c r="J2" s="5" t="s">
        <v>70</v>
      </c>
    </row>
    <row r="3" spans="1:11" x14ac:dyDescent="0.6">
      <c r="A3" s="5" t="s">
        <v>58</v>
      </c>
      <c r="B3" s="5" t="str">
        <f t="array" ref="B3">SUM(IF(($B$12:$B$27=$A3)*($E$12:$E$27="2호봉")+($B$12:$B$27=$A3)*($E$12:$E$27="3호봉"),1 ))&amp;"명"</f>
        <v>3명</v>
      </c>
      <c r="C3" s="26">
        <f t="array" ref="C3">MAX(($B$12:$B$27=A3)*($F$12:$F$27)-AVERAGE(IF($B$12:$B$27=A3,$F$12:$F$27)))</f>
        <v>574950</v>
      </c>
      <c r="E3" s="5" t="s">
        <v>119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6">
      <c r="A4" s="5" t="s">
        <v>81</v>
      </c>
      <c r="B4" s="5" t="str">
        <f t="array" ref="B4">SUM(IF(($B$12:$B$27=$A4)*($E$12:$E$27="2호봉")+($B$12:$B$27=$A4)*($E$12:$E$27="3호봉"),1 ))&amp;"명"</f>
        <v>2명</v>
      </c>
      <c r="C4" s="26">
        <f t="array" ref="C4">MAX(($B$12:$B$27=A4)*($F$12:$F$27)-AVERAGE(IF($B$12:$B$27=A4,$F$12:$F$27)))</f>
        <v>363050</v>
      </c>
      <c r="E4" s="5" t="s">
        <v>120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6">
      <c r="A5" s="5" t="s">
        <v>64</v>
      </c>
      <c r="B5" s="5" t="str">
        <f t="array" ref="B5">SUM(IF(($B$12:$B$27=$A5)*($E$12:$E$27="2호봉")+($B$12:$B$27=$A5)*($E$12:$E$27="3호봉"),1 ))&amp;"명"</f>
        <v>3명</v>
      </c>
      <c r="C5" s="26">
        <f t="array" ref="C5">MAX(($B$12:$B$27=A5)*($F$12:$F$27)-AVERAGE(IF($B$12:$B$27=A5,$F$12:$F$27)))</f>
        <v>105525</v>
      </c>
      <c r="E5" s="5" t="s">
        <v>121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6">
      <c r="E6" s="5" t="s">
        <v>122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6">
      <c r="E7" s="5" t="s">
        <v>123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6">
      <c r="E8" s="5" t="s">
        <v>124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6">
      <c r="A10" t="s">
        <v>125</v>
      </c>
    </row>
    <row r="11" spans="1:11" x14ac:dyDescent="0.6">
      <c r="A11" s="5" t="s">
        <v>49</v>
      </c>
      <c r="B11" s="5" t="s">
        <v>50</v>
      </c>
      <c r="C11" s="5" t="s">
        <v>51</v>
      </c>
      <c r="D11" s="1" t="s">
        <v>126</v>
      </c>
      <c r="E11" s="5" t="s">
        <v>127</v>
      </c>
      <c r="F11" s="5" t="s">
        <v>52</v>
      </c>
      <c r="G11" s="5" t="s">
        <v>53</v>
      </c>
      <c r="H11" s="5" t="s">
        <v>54</v>
      </c>
      <c r="I11" s="5" t="s">
        <v>55</v>
      </c>
      <c r="J11" s="1" t="s">
        <v>56</v>
      </c>
      <c r="K11" s="1" t="s">
        <v>128</v>
      </c>
    </row>
    <row r="12" spans="1:11" x14ac:dyDescent="0.6">
      <c r="A12" s="5" t="s">
        <v>97</v>
      </c>
      <c r="B12" s="5" t="s">
        <v>58</v>
      </c>
      <c r="C12" s="5" t="s">
        <v>87</v>
      </c>
      <c r="D12" s="5" t="str">
        <f>_xlfn.CONCAT(_xlfn.XMATCH(C12,$F$2:$J$2,0,1),"급")</f>
        <v>4급</v>
      </c>
      <c r="E12" s="5" t="s">
        <v>129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fn급여총액(F12,SUM(G12:I12))</f>
        <v>1510000</v>
      </c>
      <c r="K12" s="8">
        <f>ROUND(FV(4.2%/12,2*12,-J12*0.5),-3)</f>
        <v>18868000</v>
      </c>
    </row>
    <row r="13" spans="1:11" x14ac:dyDescent="0.6">
      <c r="A13" s="5" t="s">
        <v>86</v>
      </c>
      <c r="B13" s="5" t="s">
        <v>81</v>
      </c>
      <c r="C13" s="5" t="s">
        <v>59</v>
      </c>
      <c r="D13" s="5" t="str">
        <f t="shared" ref="D13:D27" si="1">_xlfn.CONCAT(_xlfn.XMATCH(C13,$F$2:$J$2,0,1),"급")</f>
        <v>3급</v>
      </c>
      <c r="E13" s="5" t="s">
        <v>130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fn급여총액(F13,SUM(G13:I13))</f>
        <v>1170000</v>
      </c>
      <c r="K13" s="8">
        <f t="shared" ref="K13:K26" si="2">ROUND(FV(4.2%/12,2*12,-J13*0.5),-3)</f>
        <v>14620000</v>
      </c>
    </row>
    <row r="14" spans="1:11" x14ac:dyDescent="0.6">
      <c r="A14" s="5" t="s">
        <v>96</v>
      </c>
      <c r="B14" s="5" t="s">
        <v>58</v>
      </c>
      <c r="C14" s="5" t="s">
        <v>78</v>
      </c>
      <c r="D14" s="5" t="str">
        <f t="shared" si="1"/>
        <v>1급</v>
      </c>
      <c r="E14" s="5" t="s">
        <v>131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fn급여총액(F14,SUM(G14:I14))</f>
        <v>783500</v>
      </c>
      <c r="K14" s="8">
        <f t="shared" si="2"/>
        <v>9790000</v>
      </c>
    </row>
    <row r="15" spans="1:11" x14ac:dyDescent="0.6">
      <c r="A15" s="5" t="s">
        <v>92</v>
      </c>
      <c r="B15" s="5" t="s">
        <v>64</v>
      </c>
      <c r="C15" s="5" t="s">
        <v>61</v>
      </c>
      <c r="D15" s="5" t="str">
        <f t="shared" si="1"/>
        <v>2급</v>
      </c>
      <c r="E15" s="5" t="s">
        <v>132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fn급여총액(F15,SUM(G15:I15))</f>
        <v>1047800</v>
      </c>
      <c r="K15" s="8">
        <f t="shared" si="2"/>
        <v>13093000</v>
      </c>
    </row>
    <row r="16" spans="1:11" x14ac:dyDescent="0.6">
      <c r="A16" s="5" t="s">
        <v>66</v>
      </c>
      <c r="B16" s="5" t="s">
        <v>64</v>
      </c>
      <c r="C16" s="5" t="s">
        <v>59</v>
      </c>
      <c r="D16" s="5" t="str">
        <f t="shared" si="1"/>
        <v>3급</v>
      </c>
      <c r="E16" s="5" t="s">
        <v>131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fn급여총액(F16,SUM(G16:I16))</f>
        <v>968900</v>
      </c>
      <c r="K16" s="8">
        <f t="shared" si="2"/>
        <v>12107000</v>
      </c>
    </row>
    <row r="17" spans="1:11" x14ac:dyDescent="0.6">
      <c r="A17" s="5" t="s">
        <v>109</v>
      </c>
      <c r="B17" s="5" t="s">
        <v>81</v>
      </c>
      <c r="C17" s="5" t="s">
        <v>61</v>
      </c>
      <c r="D17" s="5" t="str">
        <f t="shared" si="1"/>
        <v>2급</v>
      </c>
      <c r="E17" s="5" t="s">
        <v>129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fn급여총액(F17,SUM(G17:I17))</f>
        <v>975200</v>
      </c>
      <c r="K17" s="8">
        <f t="shared" si="2"/>
        <v>12186000</v>
      </c>
    </row>
    <row r="18" spans="1:11" x14ac:dyDescent="0.6">
      <c r="A18" s="5" t="s">
        <v>71</v>
      </c>
      <c r="B18" s="5" t="s">
        <v>58</v>
      </c>
      <c r="C18" s="5" t="s">
        <v>78</v>
      </c>
      <c r="D18" s="5" t="str">
        <f t="shared" si="1"/>
        <v>1급</v>
      </c>
      <c r="E18" s="5" t="s">
        <v>133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fn급여총액(F18,SUM(G18:I18))</f>
        <v>763400</v>
      </c>
      <c r="K18" s="8">
        <f t="shared" si="2"/>
        <v>9539000</v>
      </c>
    </row>
    <row r="19" spans="1:11" x14ac:dyDescent="0.6">
      <c r="A19" s="5" t="s">
        <v>99</v>
      </c>
      <c r="B19" s="5" t="s">
        <v>58</v>
      </c>
      <c r="C19" s="5" t="s">
        <v>70</v>
      </c>
      <c r="D19" s="5" t="str">
        <f t="shared" si="1"/>
        <v>5급</v>
      </c>
      <c r="E19" s="5" t="s">
        <v>132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fn급여총액(F19,SUM(G19:I19))</f>
        <v>1738900</v>
      </c>
      <c r="K19" s="8">
        <f t="shared" si="2"/>
        <v>21729000</v>
      </c>
    </row>
    <row r="20" spans="1:11" x14ac:dyDescent="0.6">
      <c r="A20" s="5" t="s">
        <v>111</v>
      </c>
      <c r="B20" s="5" t="s">
        <v>81</v>
      </c>
      <c r="C20" s="5" t="s">
        <v>87</v>
      </c>
      <c r="D20" s="5" t="str">
        <f t="shared" si="1"/>
        <v>4급</v>
      </c>
      <c r="E20" s="5" t="s">
        <v>134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fn급여총액(F20,SUM(G20:I20))</f>
        <v>1540000</v>
      </c>
      <c r="K20" s="8">
        <f t="shared" si="2"/>
        <v>19243000</v>
      </c>
    </row>
    <row r="21" spans="1:11" x14ac:dyDescent="0.6">
      <c r="A21" s="5" t="s">
        <v>95</v>
      </c>
      <c r="B21" s="5" t="s">
        <v>58</v>
      </c>
      <c r="C21" s="5" t="s">
        <v>78</v>
      </c>
      <c r="D21" s="5" t="str">
        <f t="shared" si="1"/>
        <v>1급</v>
      </c>
      <c r="E21" s="5" t="s">
        <v>131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fn급여총액(F21,SUM(G21:I21))</f>
        <v>803500</v>
      </c>
      <c r="K21" s="8">
        <f t="shared" si="2"/>
        <v>10040000</v>
      </c>
    </row>
    <row r="22" spans="1:11" x14ac:dyDescent="0.6">
      <c r="A22" s="5" t="s">
        <v>57</v>
      </c>
      <c r="B22" s="5" t="s">
        <v>58</v>
      </c>
      <c r="C22" s="5" t="s">
        <v>59</v>
      </c>
      <c r="D22" s="5" t="str">
        <f t="shared" si="1"/>
        <v>3급</v>
      </c>
      <c r="E22" s="5" t="s">
        <v>130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fn급여총액(F22,SUM(G22:I22))</f>
        <v>1190000</v>
      </c>
      <c r="K22" s="8">
        <f t="shared" si="2"/>
        <v>14870000</v>
      </c>
    </row>
    <row r="23" spans="1:11" x14ac:dyDescent="0.6">
      <c r="A23" s="5" t="s">
        <v>82</v>
      </c>
      <c r="B23" s="5" t="s">
        <v>81</v>
      </c>
      <c r="C23" s="5" t="s">
        <v>61</v>
      </c>
      <c r="D23" s="5" t="str">
        <f t="shared" si="1"/>
        <v>2급</v>
      </c>
      <c r="E23" s="5" t="s">
        <v>131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fn급여총액(F23,SUM(G23:I23))</f>
        <v>962600</v>
      </c>
      <c r="K23" s="8">
        <f t="shared" si="2"/>
        <v>12028000</v>
      </c>
    </row>
    <row r="24" spans="1:11" x14ac:dyDescent="0.6">
      <c r="A24" s="5" t="s">
        <v>90</v>
      </c>
      <c r="B24" s="5" t="s">
        <v>64</v>
      </c>
      <c r="C24" s="5" t="s">
        <v>78</v>
      </c>
      <c r="D24" s="5" t="str">
        <f t="shared" si="1"/>
        <v>1급</v>
      </c>
      <c r="E24" s="5" t="s">
        <v>131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fn급여총액(F24,SUM(G24:I24))</f>
        <v>803500</v>
      </c>
      <c r="K24" s="8">
        <f t="shared" si="2"/>
        <v>10040000</v>
      </c>
    </row>
    <row r="25" spans="1:11" x14ac:dyDescent="0.6">
      <c r="A25" s="5" t="s">
        <v>72</v>
      </c>
      <c r="B25" s="5" t="s">
        <v>58</v>
      </c>
      <c r="C25" s="5" t="s">
        <v>70</v>
      </c>
      <c r="D25" s="5" t="str">
        <f t="shared" si="1"/>
        <v>5급</v>
      </c>
      <c r="E25" s="5" t="s">
        <v>132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fn급여총액(F25,SUM(G25:I25))</f>
        <v>1998900</v>
      </c>
      <c r="K25" s="8">
        <f t="shared" si="2"/>
        <v>24978000</v>
      </c>
    </row>
    <row r="26" spans="1:11" x14ac:dyDescent="0.6">
      <c r="A26" s="5" t="s">
        <v>83</v>
      </c>
      <c r="B26" s="5" t="s">
        <v>64</v>
      </c>
      <c r="C26" s="5" t="s">
        <v>61</v>
      </c>
      <c r="D26" s="5" t="str">
        <f t="shared" si="1"/>
        <v>2급</v>
      </c>
      <c r="E26" s="5" t="s">
        <v>130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fn급여총액(F26,SUM(G26:I26))</f>
        <v>948900</v>
      </c>
      <c r="K26" s="8">
        <f t="shared" si="2"/>
        <v>11857000</v>
      </c>
    </row>
    <row r="27" spans="1:11" x14ac:dyDescent="0.6">
      <c r="A27" s="5" t="s">
        <v>73</v>
      </c>
      <c r="B27" s="5" t="s">
        <v>58</v>
      </c>
      <c r="C27" s="5" t="s">
        <v>78</v>
      </c>
      <c r="D27" s="5" t="str">
        <f t="shared" si="1"/>
        <v>1급</v>
      </c>
      <c r="E27" s="5" t="s">
        <v>133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fn급여총액(F27,SUM(G27:I27))</f>
        <v>783400</v>
      </c>
      <c r="K27" s="8">
        <f>ROUND(FV(4.2%/12,2*12,-J27*0.5),-3)</f>
        <v>9789000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EA85-669B-4B32-85E5-601D9E287562}">
  <sheetPr codeName="Sheet9"/>
  <dimension ref="A1:L8"/>
  <sheetViews>
    <sheetView workbookViewId="0">
      <selection activeCell="E15" sqref="E15"/>
    </sheetView>
  </sheetViews>
  <sheetFormatPr defaultRowHeight="16.899999999999999" x14ac:dyDescent="0.6"/>
  <cols>
    <col min="3" max="4" width="9.6875" customWidth="1"/>
  </cols>
  <sheetData>
    <row r="1" spans="1:12" x14ac:dyDescent="0.6">
      <c r="A1" t="s">
        <v>216</v>
      </c>
      <c r="B1" t="s">
        <v>1</v>
      </c>
      <c r="C1" t="s">
        <v>207</v>
      </c>
      <c r="D1" t="s">
        <v>217</v>
      </c>
      <c r="E1" t="s">
        <v>208</v>
      </c>
      <c r="F1" t="s">
        <v>135</v>
      </c>
      <c r="G1" t="s">
        <v>136</v>
      </c>
      <c r="H1" t="s">
        <v>137</v>
      </c>
      <c r="I1" t="s">
        <v>138</v>
      </c>
      <c r="J1" t="s">
        <v>139</v>
      </c>
      <c r="K1" t="s">
        <v>218</v>
      </c>
      <c r="L1" t="s">
        <v>219</v>
      </c>
    </row>
    <row r="2" spans="1:12" x14ac:dyDescent="0.6">
      <c r="A2" t="s">
        <v>220</v>
      </c>
      <c r="B2" t="s">
        <v>221</v>
      </c>
      <c r="C2" t="s">
        <v>204</v>
      </c>
      <c r="D2" t="s">
        <v>222</v>
      </c>
      <c r="E2" t="s">
        <v>209</v>
      </c>
      <c r="F2">
        <v>87</v>
      </c>
      <c r="G2">
        <v>78</v>
      </c>
      <c r="H2">
        <v>56</v>
      </c>
      <c r="I2">
        <v>83</v>
      </c>
      <c r="J2">
        <v>60</v>
      </c>
      <c r="K2">
        <v>72.8</v>
      </c>
      <c r="L2" t="s">
        <v>223</v>
      </c>
    </row>
    <row r="3" spans="1:12" x14ac:dyDescent="0.6">
      <c r="A3" t="s">
        <v>224</v>
      </c>
      <c r="B3" t="s">
        <v>225</v>
      </c>
      <c r="C3" t="s">
        <v>204</v>
      </c>
      <c r="D3" t="s">
        <v>226</v>
      </c>
      <c r="E3" t="s">
        <v>209</v>
      </c>
      <c r="F3">
        <v>52</v>
      </c>
      <c r="G3">
        <v>56</v>
      </c>
      <c r="H3">
        <v>77</v>
      </c>
      <c r="I3">
        <v>82</v>
      </c>
      <c r="J3">
        <v>92</v>
      </c>
      <c r="K3">
        <v>71.8</v>
      </c>
      <c r="L3" t="s">
        <v>223</v>
      </c>
    </row>
    <row r="4" spans="1:12" x14ac:dyDescent="0.6">
      <c r="A4" t="s">
        <v>227</v>
      </c>
      <c r="B4" t="s">
        <v>228</v>
      </c>
      <c r="C4" t="s">
        <v>204</v>
      </c>
      <c r="D4" t="s">
        <v>229</v>
      </c>
      <c r="E4" t="s">
        <v>209</v>
      </c>
      <c r="F4">
        <v>71</v>
      </c>
      <c r="G4">
        <v>97</v>
      </c>
      <c r="H4">
        <v>64</v>
      </c>
      <c r="I4">
        <v>96</v>
      </c>
      <c r="J4">
        <v>68</v>
      </c>
      <c r="K4">
        <v>79.2</v>
      </c>
      <c r="L4" t="s">
        <v>223</v>
      </c>
    </row>
    <row r="5" spans="1:12" x14ac:dyDescent="0.6">
      <c r="A5" t="s">
        <v>230</v>
      </c>
      <c r="B5" t="s">
        <v>141</v>
      </c>
      <c r="C5" t="s">
        <v>205</v>
      </c>
      <c r="D5" t="s">
        <v>231</v>
      </c>
      <c r="E5" t="s">
        <v>210</v>
      </c>
      <c r="F5">
        <v>88</v>
      </c>
      <c r="G5">
        <v>81</v>
      </c>
      <c r="H5">
        <v>77</v>
      </c>
      <c r="I5">
        <v>85</v>
      </c>
      <c r="J5">
        <v>63</v>
      </c>
      <c r="K5">
        <v>78.8</v>
      </c>
      <c r="L5" t="s">
        <v>223</v>
      </c>
    </row>
    <row r="6" spans="1:12" x14ac:dyDescent="0.6">
      <c r="A6" t="s">
        <v>232</v>
      </c>
      <c r="B6" t="s">
        <v>233</v>
      </c>
      <c r="C6" t="s">
        <v>205</v>
      </c>
      <c r="D6" t="s">
        <v>234</v>
      </c>
      <c r="E6" t="s">
        <v>210</v>
      </c>
      <c r="F6">
        <v>76</v>
      </c>
      <c r="G6">
        <v>80</v>
      </c>
      <c r="H6">
        <v>91</v>
      </c>
      <c r="I6">
        <v>51</v>
      </c>
      <c r="J6">
        <v>92</v>
      </c>
      <c r="K6">
        <v>78</v>
      </c>
      <c r="L6" t="s">
        <v>223</v>
      </c>
    </row>
    <row r="7" spans="1:12" x14ac:dyDescent="0.6">
      <c r="A7" t="s">
        <v>235</v>
      </c>
      <c r="B7" t="s">
        <v>236</v>
      </c>
      <c r="C7" t="s">
        <v>205</v>
      </c>
      <c r="D7" t="s">
        <v>237</v>
      </c>
      <c r="E7" t="s">
        <v>210</v>
      </c>
      <c r="F7">
        <v>64</v>
      </c>
      <c r="G7">
        <v>59</v>
      </c>
      <c r="H7">
        <v>97</v>
      </c>
      <c r="I7">
        <v>86</v>
      </c>
      <c r="J7">
        <v>53</v>
      </c>
      <c r="K7">
        <v>71.8</v>
      </c>
      <c r="L7" t="s">
        <v>223</v>
      </c>
    </row>
    <row r="8" spans="1:12" x14ac:dyDescent="0.6">
      <c r="A8" t="s">
        <v>238</v>
      </c>
      <c r="B8" t="s">
        <v>153</v>
      </c>
      <c r="C8" t="s">
        <v>205</v>
      </c>
      <c r="D8" t="s">
        <v>239</v>
      </c>
      <c r="E8" t="s">
        <v>210</v>
      </c>
      <c r="F8">
        <v>86</v>
      </c>
      <c r="G8">
        <v>66</v>
      </c>
      <c r="H8">
        <v>71</v>
      </c>
      <c r="I8">
        <v>94</v>
      </c>
      <c r="J8">
        <v>87</v>
      </c>
      <c r="K8">
        <v>80.8</v>
      </c>
      <c r="L8" t="s">
        <v>240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8"/>
  <sheetViews>
    <sheetView workbookViewId="0">
      <selection activeCell="D19" sqref="D19"/>
    </sheetView>
  </sheetViews>
  <sheetFormatPr defaultRowHeight="16.899999999999999" x14ac:dyDescent="0.6"/>
  <cols>
    <col min="1" max="1" width="12.1875" bestFit="1" customWidth="1"/>
    <col min="2" max="2" width="10.4375" bestFit="1" customWidth="1"/>
    <col min="3" max="3" width="11.875" bestFit="1" customWidth="1"/>
    <col min="4" max="4" width="12.0625" bestFit="1" customWidth="1"/>
  </cols>
  <sheetData>
    <row r="3" spans="1:4" x14ac:dyDescent="0.6">
      <c r="A3" s="21" t="s">
        <v>1</v>
      </c>
      <c r="B3" t="s">
        <v>203</v>
      </c>
    </row>
    <row r="5" spans="1:4" x14ac:dyDescent="0.6">
      <c r="A5" s="21" t="s">
        <v>213</v>
      </c>
      <c r="B5" s="21" t="s">
        <v>207</v>
      </c>
      <c r="C5" t="s">
        <v>211</v>
      </c>
      <c r="D5" t="s">
        <v>212</v>
      </c>
    </row>
    <row r="6" spans="1:4" x14ac:dyDescent="0.6">
      <c r="A6" t="s">
        <v>214</v>
      </c>
      <c r="C6" s="22">
        <v>52</v>
      </c>
      <c r="D6" s="22">
        <v>56</v>
      </c>
    </row>
    <row r="7" spans="1:4" x14ac:dyDescent="0.6">
      <c r="A7" t="s">
        <v>215</v>
      </c>
      <c r="C7" s="22">
        <v>52</v>
      </c>
      <c r="D7" s="22">
        <v>64</v>
      </c>
    </row>
    <row r="8" spans="1:4" x14ac:dyDescent="0.6">
      <c r="A8" t="s">
        <v>206</v>
      </c>
      <c r="C8" s="22">
        <v>52</v>
      </c>
      <c r="D8" s="22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F21" sqref="F21"/>
    </sheetView>
  </sheetViews>
  <sheetFormatPr defaultRowHeight="16.899999999999999" x14ac:dyDescent="0.6"/>
  <cols>
    <col min="2" max="2" width="11" bestFit="1" customWidth="1"/>
  </cols>
  <sheetData>
    <row r="1" spans="1:7" x14ac:dyDescent="0.6">
      <c r="A1" t="s">
        <v>154</v>
      </c>
    </row>
    <row r="2" spans="1:7" x14ac:dyDescent="0.6">
      <c r="A2" s="1" t="s">
        <v>1</v>
      </c>
      <c r="B2" s="1" t="s">
        <v>155</v>
      </c>
      <c r="C2" s="1" t="s">
        <v>135</v>
      </c>
      <c r="D2" s="1" t="s">
        <v>136</v>
      </c>
      <c r="E2" s="1" t="s">
        <v>137</v>
      </c>
      <c r="F2" s="1" t="s">
        <v>138</v>
      </c>
      <c r="G2" s="1" t="s">
        <v>139</v>
      </c>
    </row>
    <row r="3" spans="1:7" x14ac:dyDescent="0.6">
      <c r="A3" t="s">
        <v>140</v>
      </c>
      <c r="B3" t="s">
        <v>156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6">
      <c r="A4" t="s">
        <v>141</v>
      </c>
      <c r="B4" t="s">
        <v>157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6">
      <c r="A5" t="s">
        <v>142</v>
      </c>
      <c r="B5" t="s">
        <v>158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6">
      <c r="A6" t="s">
        <v>143</v>
      </c>
      <c r="B6" t="s">
        <v>156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6">
      <c r="A7" t="s">
        <v>144</v>
      </c>
      <c r="B7" t="s">
        <v>158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6">
      <c r="A8" t="s">
        <v>145</v>
      </c>
      <c r="B8" t="s">
        <v>159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6">
      <c r="A9" t="s">
        <v>146</v>
      </c>
      <c r="B9" t="s">
        <v>156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6">
      <c r="A10" t="s">
        <v>147</v>
      </c>
      <c r="B10" t="s">
        <v>158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6">
      <c r="A11" t="s">
        <v>148</v>
      </c>
      <c r="B11" t="s">
        <v>159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6">
      <c r="A12" t="s">
        <v>149</v>
      </c>
      <c r="B12" t="s">
        <v>158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6">
      <c r="A13" t="s">
        <v>150</v>
      </c>
      <c r="B13" t="s">
        <v>156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6">
      <c r="A14" t="s">
        <v>151</v>
      </c>
      <c r="B14" t="s">
        <v>159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6">
      <c r="A15" t="s">
        <v>152</v>
      </c>
      <c r="B15" t="s">
        <v>156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6">
      <c r="A16" t="s">
        <v>153</v>
      </c>
      <c r="B16" t="s">
        <v>157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42E0EEC6-C324-46F5-BC8A-25523BD2BFBF}">
      <formula1>"영문과, 기계설계과, 회계과, 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>
      <selection activeCell="H8" sqref="H8"/>
    </sheetView>
  </sheetViews>
  <sheetFormatPr defaultRowHeight="16.899999999999999" x14ac:dyDescent="0.6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6">
      <c r="B1" s="27" t="s">
        <v>160</v>
      </c>
      <c r="C1" s="27"/>
      <c r="D1" s="27"/>
      <c r="E1" s="27"/>
    </row>
    <row r="2" spans="1:5" x14ac:dyDescent="0.6">
      <c r="A2" s="5" t="s">
        <v>161</v>
      </c>
      <c r="B2" s="5" t="s">
        <v>162</v>
      </c>
      <c r="C2" s="5" t="s">
        <v>163</v>
      </c>
      <c r="D2" s="5" t="s">
        <v>164</v>
      </c>
      <c r="E2" s="5" t="s">
        <v>165</v>
      </c>
    </row>
    <row r="3" spans="1:5" x14ac:dyDescent="0.6">
      <c r="A3" s="6" t="s">
        <v>166</v>
      </c>
      <c r="B3" s="6" t="s">
        <v>167</v>
      </c>
      <c r="C3" s="9">
        <v>20</v>
      </c>
      <c r="D3" s="10">
        <v>240000</v>
      </c>
      <c r="E3" s="10">
        <v>83720</v>
      </c>
    </row>
    <row r="4" spans="1:5" x14ac:dyDescent="0.6">
      <c r="A4" s="6" t="s">
        <v>168</v>
      </c>
      <c r="B4" s="6" t="s">
        <v>169</v>
      </c>
      <c r="C4" s="9">
        <v>7</v>
      </c>
      <c r="D4" s="10">
        <v>84000</v>
      </c>
      <c r="E4" s="10">
        <v>312000</v>
      </c>
    </row>
    <row r="5" spans="1:5" x14ac:dyDescent="0.6">
      <c r="A5" s="6" t="s">
        <v>170</v>
      </c>
      <c r="B5" s="6" t="s">
        <v>171</v>
      </c>
      <c r="C5" s="9">
        <v>7</v>
      </c>
      <c r="D5" s="10">
        <v>80500</v>
      </c>
      <c r="E5" s="10">
        <v>156000</v>
      </c>
    </row>
    <row r="6" spans="1:5" x14ac:dyDescent="0.6">
      <c r="A6" s="6" t="s">
        <v>166</v>
      </c>
      <c r="B6" s="6" t="s">
        <v>172</v>
      </c>
      <c r="C6" s="9">
        <v>12</v>
      </c>
      <c r="D6" s="10">
        <v>300000</v>
      </c>
      <c r="E6" s="10">
        <v>45000</v>
      </c>
    </row>
    <row r="7" spans="1:5" x14ac:dyDescent="0.6">
      <c r="A7" s="6" t="s">
        <v>170</v>
      </c>
      <c r="B7" s="6" t="s">
        <v>173</v>
      </c>
      <c r="C7" s="9">
        <v>12</v>
      </c>
      <c r="D7" s="10">
        <v>150000</v>
      </c>
      <c r="E7" s="10">
        <v>12000</v>
      </c>
    </row>
    <row r="8" spans="1:5" x14ac:dyDescent="0.6">
      <c r="A8" s="6" t="s">
        <v>168</v>
      </c>
      <c r="B8" s="6" t="s">
        <v>174</v>
      </c>
      <c r="C8" s="9">
        <v>7</v>
      </c>
      <c r="D8" s="10">
        <v>80500</v>
      </c>
      <c r="E8" s="10">
        <v>130000</v>
      </c>
    </row>
    <row r="9" spans="1:5" x14ac:dyDescent="0.6">
      <c r="A9" s="6" t="s">
        <v>170</v>
      </c>
      <c r="B9" s="6" t="s">
        <v>175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G8" sqref="G8"/>
    </sheetView>
  </sheetViews>
  <sheetFormatPr defaultRowHeight="16.899999999999999" x14ac:dyDescent="0.6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6">
      <c r="A2" t="s">
        <v>154</v>
      </c>
      <c r="B2" s="11" t="s">
        <v>176</v>
      </c>
      <c r="C2" s="12"/>
      <c r="D2" s="12"/>
      <c r="E2" s="13"/>
    </row>
    <row r="3" spans="1:5" x14ac:dyDescent="0.6">
      <c r="A3" s="14" t="s">
        <v>177</v>
      </c>
      <c r="B3" s="14" t="s">
        <v>178</v>
      </c>
      <c r="C3" s="14" t="s">
        <v>179</v>
      </c>
      <c r="D3" s="14" t="s">
        <v>180</v>
      </c>
      <c r="E3" s="15" t="s">
        <v>181</v>
      </c>
    </row>
    <row r="4" spans="1:5" x14ac:dyDescent="0.6">
      <c r="A4" s="14" t="s">
        <v>182</v>
      </c>
      <c r="B4" s="14">
        <v>84</v>
      </c>
      <c r="C4" s="14">
        <v>88</v>
      </c>
      <c r="D4" s="14">
        <v>76</v>
      </c>
      <c r="E4" s="23">
        <f t="shared" ref="E4:E13" si="0">AVERAGE(B4:D4)</f>
        <v>82.666666666666671</v>
      </c>
    </row>
    <row r="5" spans="1:5" x14ac:dyDescent="0.6">
      <c r="A5" s="14" t="s">
        <v>183</v>
      </c>
      <c r="B5" s="14">
        <v>90</v>
      </c>
      <c r="C5" s="14">
        <v>91</v>
      </c>
      <c r="D5" s="14">
        <v>93</v>
      </c>
      <c r="E5" s="23">
        <f t="shared" si="0"/>
        <v>91.333333333333329</v>
      </c>
    </row>
    <row r="6" spans="1:5" x14ac:dyDescent="0.6">
      <c r="A6" s="14" t="s">
        <v>184</v>
      </c>
      <c r="B6" s="14">
        <v>55</v>
      </c>
      <c r="C6" s="14">
        <v>65</v>
      </c>
      <c r="D6" s="14">
        <v>50</v>
      </c>
      <c r="E6" s="23">
        <f t="shared" si="0"/>
        <v>56.666666666666664</v>
      </c>
    </row>
    <row r="7" spans="1:5" x14ac:dyDescent="0.6">
      <c r="A7" s="14" t="s">
        <v>185</v>
      </c>
      <c r="B7" s="14">
        <v>88</v>
      </c>
      <c r="C7" s="14">
        <v>80</v>
      </c>
      <c r="D7" s="14">
        <v>81</v>
      </c>
      <c r="E7" s="23">
        <f t="shared" si="0"/>
        <v>83</v>
      </c>
    </row>
    <row r="8" spans="1:5" x14ac:dyDescent="0.6">
      <c r="A8" s="14" t="s">
        <v>186</v>
      </c>
      <c r="B8" s="14">
        <v>64</v>
      </c>
      <c r="C8" s="14">
        <v>61</v>
      </c>
      <c r="D8" s="14">
        <v>50</v>
      </c>
      <c r="E8" s="23">
        <f t="shared" si="0"/>
        <v>58.333333333333336</v>
      </c>
    </row>
    <row r="9" spans="1:5" x14ac:dyDescent="0.6">
      <c r="A9" s="14" t="s">
        <v>187</v>
      </c>
      <c r="B9" s="14">
        <v>33</v>
      </c>
      <c r="C9" s="14">
        <v>50</v>
      </c>
      <c r="D9" s="14">
        <v>62</v>
      </c>
      <c r="E9" s="23">
        <f t="shared" si="0"/>
        <v>48.333333333333336</v>
      </c>
    </row>
    <row r="10" spans="1:5" x14ac:dyDescent="0.6">
      <c r="A10" s="14" t="s">
        <v>188</v>
      </c>
      <c r="B10" s="14">
        <v>68</v>
      </c>
      <c r="C10" s="14">
        <v>52</v>
      </c>
      <c r="D10" s="14">
        <v>64</v>
      </c>
      <c r="E10" s="23">
        <f t="shared" si="0"/>
        <v>61.333333333333336</v>
      </c>
    </row>
    <row r="11" spans="1:5" x14ac:dyDescent="0.6">
      <c r="A11" s="14" t="s">
        <v>189</v>
      </c>
      <c r="B11" s="14">
        <v>57</v>
      </c>
      <c r="C11" s="14">
        <v>38</v>
      </c>
      <c r="D11" s="14">
        <v>61</v>
      </c>
      <c r="E11" s="23">
        <f t="shared" si="0"/>
        <v>52</v>
      </c>
    </row>
    <row r="12" spans="1:5" x14ac:dyDescent="0.6">
      <c r="A12" s="14" t="s">
        <v>190</v>
      </c>
      <c r="B12" s="14">
        <v>68</v>
      </c>
      <c r="C12" s="14">
        <v>57</v>
      </c>
      <c r="D12" s="14">
        <v>59</v>
      </c>
      <c r="E12" s="23">
        <f t="shared" si="0"/>
        <v>61.333333333333336</v>
      </c>
    </row>
    <row r="13" spans="1:5" x14ac:dyDescent="0.6">
      <c r="A13" s="14" t="s">
        <v>191</v>
      </c>
      <c r="B13" s="14">
        <v>72</v>
      </c>
      <c r="C13" s="14">
        <v>71</v>
      </c>
      <c r="D13" s="14">
        <v>76</v>
      </c>
      <c r="E13" s="23">
        <f t="shared" si="0"/>
        <v>73</v>
      </c>
    </row>
  </sheetData>
  <phoneticPr fontId="1" type="noConversion"/>
  <conditionalFormatting sqref="E4:E13"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{7D6A89C8-A090-4EB0-BAA1-421783570F9F}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6A89C8-A090-4EB0-BAA1-421783570F9F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6"/>
  <sheetViews>
    <sheetView tabSelected="1" workbookViewId="0">
      <selection activeCell="F11" sqref="F11"/>
    </sheetView>
  </sheetViews>
  <sheetFormatPr defaultRowHeight="16.899999999999999" x14ac:dyDescent="0.6"/>
  <cols>
    <col min="1" max="1" width="14.25" customWidth="1"/>
  </cols>
  <sheetData>
    <row r="1" spans="1:4" ht="22.5" x14ac:dyDescent="0.6">
      <c r="A1" s="16" t="s">
        <v>192</v>
      </c>
    </row>
    <row r="3" spans="1:4" x14ac:dyDescent="0.6">
      <c r="A3" s="17" t="s">
        <v>193</v>
      </c>
      <c r="B3" s="17" t="s">
        <v>194</v>
      </c>
      <c r="C3" s="17" t="s">
        <v>195</v>
      </c>
      <c r="D3" s="17" t="s">
        <v>196</v>
      </c>
    </row>
    <row r="4" spans="1:4" x14ac:dyDescent="0.6">
      <c r="A4" s="18">
        <v>45081</v>
      </c>
      <c r="B4" t="s">
        <v>197</v>
      </c>
      <c r="C4" t="s">
        <v>198</v>
      </c>
      <c r="D4">
        <v>2000000</v>
      </c>
    </row>
    <row r="5" spans="1:4" x14ac:dyDescent="0.6">
      <c r="A5" s="18">
        <v>45081</v>
      </c>
      <c r="B5" t="s">
        <v>199</v>
      </c>
      <c r="C5" t="s">
        <v>54</v>
      </c>
      <c r="D5">
        <v>1500</v>
      </c>
    </row>
    <row r="6" spans="1:4" x14ac:dyDescent="0.6">
      <c r="A6" s="24">
        <v>45868</v>
      </c>
      <c r="B6" s="25" t="s">
        <v>199</v>
      </c>
      <c r="C6" s="25" t="s">
        <v>54</v>
      </c>
      <c r="D6" s="2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109538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Ayeong</cp:lastModifiedBy>
  <dcterms:created xsi:type="dcterms:W3CDTF">2023-05-12T01:27:33Z</dcterms:created>
  <dcterms:modified xsi:type="dcterms:W3CDTF">2025-07-29T16:54:28Z</dcterms:modified>
</cp:coreProperties>
</file>