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rlawn\OneDrive\바탕 화면\"/>
    </mc:Choice>
  </mc:AlternateContent>
  <xr:revisionPtr revIDLastSave="0" documentId="13_ncr:1_{A3FC206E-E61E-425C-BFAC-900D08C88221}" xr6:coauthVersionLast="47" xr6:coauthVersionMax="47" xr10:uidLastSave="{00000000-0000-0000-0000-000000000000}"/>
  <bookViews>
    <workbookView xWindow="-108" yWindow="-108" windowWidth="23256" windowHeight="12456" activeTab="3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'기본작업-1'!$B$26:$J$26</definedName>
    <definedName name="_xlnm.Print_Titles" localSheetId="1">'기본작업-2'!$1:$1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" l="1" a="1"/>
  <c r="C4" i="2" s="1"/>
  <c r="C5" i="2" a="1"/>
  <c r="C5" i="2" s="1"/>
  <c r="C3" i="2" a="1"/>
  <c r="C3" i="2" s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2" i="2"/>
  <c r="B4" i="2" a="1"/>
  <c r="B4" i="2" s="1"/>
  <c r="B5" i="2" a="1"/>
  <c r="B5" i="2" s="1"/>
  <c r="B3" i="2" a="1"/>
  <c r="B3" i="2" s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16" i="2" a="1"/>
  <c r="J14" i="2" a="1"/>
  <c r="J17" i="2" a="1"/>
  <c r="J20" i="2" a="1"/>
  <c r="J23" i="2" a="1"/>
  <c r="J26" i="2" a="1"/>
  <c r="J15" i="2" a="1"/>
  <c r="J18" i="2" a="1"/>
  <c r="J21" i="2" a="1"/>
  <c r="J24" i="2" a="1"/>
  <c r="J27" i="2" a="1"/>
  <c r="J13" i="2" a="1"/>
  <c r="J19" i="2" a="1"/>
  <c r="J22" i="2" a="1"/>
  <c r="J25" i="2" a="1"/>
  <c r="J12" i="2" a="1"/>
  <c r="J25" i="2" l="1"/>
  <c r="K25" i="2" s="1"/>
  <c r="J22" i="2"/>
  <c r="K22" i="2" s="1"/>
  <c r="J19" i="2"/>
  <c r="K19" i="2" s="1"/>
  <c r="J13" i="2"/>
  <c r="K13" i="2" s="1"/>
  <c r="J27" i="2"/>
  <c r="K27" i="2" s="1"/>
  <c r="J24" i="2"/>
  <c r="K24" i="2" s="1"/>
  <c r="J21" i="2"/>
  <c r="K21" i="2" s="1"/>
  <c r="J18" i="2"/>
  <c r="K18" i="2" s="1"/>
  <c r="J15" i="2"/>
  <c r="K15" i="2" s="1"/>
  <c r="J26" i="2"/>
  <c r="K26" i="2" s="1"/>
  <c r="J23" i="2"/>
  <c r="K23" i="2" s="1"/>
  <c r="J20" i="2"/>
  <c r="K20" i="2" s="1"/>
  <c r="J17" i="2"/>
  <c r="K17" i="2" s="1"/>
  <c r="J14" i="2"/>
  <c r="K14" i="2" s="1"/>
  <c r="J16" i="2"/>
  <c r="K16" i="2" s="1"/>
  <c r="J12" i="2"/>
  <c r="K12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596141E-24FC-4362-B578-A64CDA4B5F37}" name="MS Access Database_Query" type="1" refreshedVersion="8" background="1">
    <dbPr connection="DSN=MS Access Database;DBQ=C:\길벗컴활1급\01 엑셀\04 실전모의고사\학생성적.accdb;DefaultDir=C:\길벗컴활1급\01 엑셀\04 실전모의고사;DriverId=25;FIL=MS Access;MaxBufferSize=2048;PageTimeout=5;" command="SELECT 학생성적.이름, 학생성적.학과코드, 학생성적.TOEIC, 학생성적.컴퓨터_x000d__x000a_FROM `C:\길벗컴활1급\01 엑셀\04 실전모의고사\학생성적.accdb`.학생성적 학생성적_x000d__x000a_WHERE (학생성적.학과코드 Like '%A%') OR (학생성적.학과코드 Like '%B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<sst xmlns="http://schemas.openxmlformats.org/spreadsheetml/2006/main" count="474" uniqueCount="221">
  <si>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</si>
  <si>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</si>
  <si>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</si>
  <si>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</si>
  <si>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</si>
  <si>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</si>
  <si>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</si>
  <si>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</si>
  <si>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</si>
  <si>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</si>
  <si>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</si>
  <si>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</si>
  <si>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</si>
  <si>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</si>
  <si>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</si>
  <si>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</si>
  <si>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</si>
  <si>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</si>
  <si>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</si>
  <si>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</si>
  <si>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</si>
  <si>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</si>
  <si>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</si>
  <si>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</si>
  <si>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</si>
  <si>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</si>
  <si>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</si>
  <si>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</si>
  <si>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</si>
  <si>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</si>
  <si>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</si>
  <si>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</si>
  <si>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</si>
  <si>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</si>
  <si>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</si>
  <si>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</si>
  <si>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</si>
  <si>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</si>
  <si>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</si>
  <si>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</si>
  <si>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</si>
  <si>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</si>
  <si>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</si>
  <si>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</si>
  <si>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</si>
  <si>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</si>
  <si>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</si>
  <si>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</si>
  <si>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</si>
  <si>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</si>
  <si>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</si>
  <si>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</si>
  <si>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</si>
  <si>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</si>
  <si>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</si>
  <si>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</si>
  <si>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</si>
  <si>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</si>
  <si>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</si>
  <si>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</si>
  <si>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</si>
  <si>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</si>
  <si>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</si>
  <si>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</si>
  <si>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</si>
  <si>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</si>
  <si>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</si>
  <si>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</si>
  <si>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</si>
  <si>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</si>
  <si>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</si>
  <si>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</si>
  <si>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</si>
  <si>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</si>
  <si>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</si>
  <si>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</si>
  <si>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</si>
  <si>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</si>
  <si>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</si>
  <si>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</si>
  <si>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</si>
  <si>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</si>
  <si>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</si>
  <si>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</si>
  <si>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</si>
  <si>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</si>
  <si>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</si>
  <si>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</si>
  <si>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</si>
  <si>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</si>
  <si>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</si>
  <si>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</si>
  <si>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</si>
  <si>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</si>
  <si>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</si>
  <si>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</si>
  <si>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</si>
  <si>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</si>
  <si>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</si>
  <si>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</si>
  <si>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</si>
  <si>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</si>
  <si>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</si>
  <si>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</si>
  <si>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</si>
  <si>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</si>
  <si>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</si>
  <si>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</si>
  <si>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</si>
  <si>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</si>
  <si>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</si>
  <si>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</si>
  <si>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</si>
  <si>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</si>
  <si>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</si>
  <si>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</si>
  <si>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</si>
  <si>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</si>
  <si>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</si>
  <si>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</si>
  <si>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</si>
  <si>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</si>
  <si>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</si>
  <si>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</si>
  <si>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</si>
  <si>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</si>
  <si>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</si>
  <si>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</si>
  <si>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</si>
  <si>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</si>
  <si>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</si>
  <si>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</si>
  <si>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</si>
  <si>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</si>
  <si>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</si>
  <si>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</si>
  <si>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</si>
  <si>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</si>
  <si>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</si>
  <si>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</si>
  <si>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</si>
  <si>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</si>
  <si>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</si>
  <si>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</si>
  <si>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</si>
  <si>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</si>
  <si>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</si>
  <si>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</si>
  <si>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</si>
  <si>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</si>
  <si>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</si>
  <si>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</si>
  <si>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</si>
  <si>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</si>
  <si>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</si>
  <si>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</si>
  <si>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</si>
  <si>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</si>
  <si>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</si>
  <si>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</si>
  <si>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</si>
  <si>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</si>
  <si>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</si>
  <si>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</si>
  <si>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</si>
  <si>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</si>
  <si>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</si>
  <si>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</si>
  <si>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</si>
  <si>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</si>
  <si>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</si>
  <si>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</si>
  <si>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</si>
  <si>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</si>
  <si>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</si>
  <si>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</si>
  <si>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</si>
  <si>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</si>
  <si>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</si>
  <si>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</si>
  <si>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</si>
  <si>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</si>
  <si>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</si>
  <si>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</si>
  <si>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</si>
  <si>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</si>
  <si>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</si>
  <si>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</si>
  <si>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</si>
  <si>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</si>
  <si>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</si>
  <si>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</si>
  <si>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</si>
  <si>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</si>
  <si>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</si>
  <si>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</si>
  <si>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</si>
  <si>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</si>
  <si>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</si>
  <si>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</si>
  <si>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</si>
  <si>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</si>
  <si>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</si>
  <si>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</si>
  <si>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</si>
  <si>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</si>
  <si>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</si>
  <si>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학과코드</t>
  </si>
  <si>
    <t>학과코드2</t>
  </si>
  <si>
    <t>영문과</t>
  </si>
  <si>
    <t>기계설계과</t>
  </si>
  <si>
    <t>최소 : TOEIC</t>
  </si>
  <si>
    <t>최소 : 컴퓨터</t>
  </si>
  <si>
    <t>이철형</t>
  </si>
  <si>
    <t>서호형</t>
  </si>
  <si>
    <t>김광배</t>
  </si>
  <si>
    <t>양창석</t>
  </si>
  <si>
    <t>김미숙</t>
  </si>
  <si>
    <t>최소 : TOEIC - 학과코드2: 그룹1, 이름: 김광배 (+)에 대한 세부 정보</t>
  </si>
  <si>
    <t>회계과</t>
  </si>
  <si>
    <t>adfdf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</si>
</sst>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3"/>
      <color theme="1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6" fillId="0" borderId="0" xfId="0" applyFont="1">
      <alignment vertical="center"/>
    </xf>
    <xf numFmtId="179" fontId="3" fillId="0" borderId="1" xfId="1" applyNumberFormat="1" applyFont="1" applyBorder="1" applyAlignment="1">
      <alignment horizontal="center" vertical="center"/>
    </xf>
    <xf numFmtId="14" fontId="7" fillId="0" borderId="0" xfId="0" applyNumberFormat="1" applyFont="1">
      <alignment vertical="center"/>
    </xf>
    <xf numFmtId="0" fontId="7" fillId="0" borderId="0" xfId="0" applyFo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v>미수금</c:v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55-43EC-AA6F-0E4D53B7EBC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0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55-43EC-AA6F-0E4D53B7E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5-43EC-AA6F-0E4D53B7E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minorGridlines>
          <c:spPr>
            <a:ln>
              <a:solidFill>
                <a:schemeClr val="tx2">
                  <a:lumMod val="5000"/>
                  <a:lumOff val="95000"/>
                </a:schemeClr>
              </a:solidFill>
            </a:ln>
            <a:effectLst/>
          </c:spPr>
        </c:minorGridlines>
        <c:numFmt formatCode="&quot;₩&quot;#,##0_);[Red]\(&quot;₩&quot;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7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137160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lawn226@gmail.com" refreshedDate="45640.643866319442" backgroundQuery="1" createdVersion="8" refreshedVersion="8" minRefreshableVersion="3" recordCount="14" xr:uid="{7B0D26B4-2C81-493F-ADF5-3D5B9557AEA3}">
  <cacheSource type="external" connectionId="1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31C4EB-3C7C-4481-997B-844F54F65197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 sd="0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4" baseItem="0"/>
    <dataField name="최소 : 컴퓨터" fld="3" subtotal="min" baseField="4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C22445-3EA4-48F2-AD5B-FAA723E8AE99}" name="표1" displayName="표1" ref="A3:D10" totalsRowShown="0">
  <autoFilter ref="A3:D10" xr:uid="{16C22445-3EA4-48F2-AD5B-FAA723E8AE99}"/>
  <sortState xmlns:xlrd2="http://schemas.microsoft.com/office/spreadsheetml/2017/richdata2" ref="A4:D10">
    <sortCondition ref="C3:C10"/>
  </sortState>
  <tableColumns count="4">
    <tableColumn id="1" xr3:uid="{0E73B922-E3CD-42A4-80BC-064303F9F2D0}" name="이름"/>
    <tableColumn id="2" xr3:uid="{2149C94C-9867-4A58-9C66-475C45085618}" name="학과코드"/>
    <tableColumn id="3" xr3:uid="{66169FC3-FB17-4790-B0C4-D260AC8B6A34}" name="TOEIC"/>
    <tableColumn id="4" xr3:uid="{601CDC55-8B6C-4C86-81FF-CCACE50E49F3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1"/>
  <sheetViews>
    <sheetView topLeftCell="A16" workbookViewId="0">
      <selection activeCell="B24" sqref="B24"/>
    </sheetView>
  </sheetViews>
  <sheetFormatPr defaultRowHeight="17.399999999999999" x14ac:dyDescent="0.4"/>
  <cols>
    <col min="1" max="1" width="1.69921875" customWidth="1"/>
    <col min="3" max="3" width="7.09765625" bestFit="1" customWidth="1"/>
    <col min="4" max="5" width="5.19921875" bestFit="1" customWidth="1"/>
    <col min="6" max="6" width="16.69921875" bestFit="1" customWidth="1"/>
    <col min="7" max="9" width="12.69921875" bestFit="1" customWidth="1"/>
    <col min="10" max="10" width="10.09765625" bestFit="1" customWidth="1"/>
  </cols>
  <sheetData>
    <row r="3" spans="2:10" x14ac:dyDescent="0.4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4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4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4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4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4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4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4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4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4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4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4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4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4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4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4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4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4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4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4">
      <c r="B23" s="2" t="s">
        <v>202</v>
      </c>
    </row>
    <row r="24" spans="2:10" x14ac:dyDescent="0.4">
      <c r="B24" t="b">
        <f>AND(OR(LEFT(B4,2)="PR",E4="노원"),MONTH(F4)=3)</f>
        <v>1</v>
      </c>
    </row>
    <row r="26" spans="2:10" x14ac:dyDescent="0.4">
      <c r="B26" s="1" t="s">
        <v>0</v>
      </c>
      <c r="C26" s="1" t="s">
        <v>1</v>
      </c>
      <c r="D26" s="1" t="s">
        <v>2</v>
      </c>
      <c r="E26" s="1" t="s">
        <v>3</v>
      </c>
      <c r="F26" s="1" t="s">
        <v>4</v>
      </c>
      <c r="G26" s="1" t="s">
        <v>5</v>
      </c>
      <c r="H26" s="1" t="s">
        <v>6</v>
      </c>
      <c r="I26" s="1" t="s">
        <v>7</v>
      </c>
      <c r="J26" s="1" t="s">
        <v>201</v>
      </c>
    </row>
    <row r="27" spans="2:10" x14ac:dyDescent="0.4">
      <c r="B27" s="2" t="s">
        <v>8</v>
      </c>
      <c r="C27" s="2" t="s">
        <v>9</v>
      </c>
      <c r="D27" s="2" t="s">
        <v>10</v>
      </c>
      <c r="E27" s="2" t="s">
        <v>11</v>
      </c>
      <c r="F27" s="19">
        <v>45006</v>
      </c>
      <c r="G27" s="3">
        <v>135000</v>
      </c>
      <c r="H27" s="3">
        <v>55000</v>
      </c>
      <c r="I27" s="3">
        <v>135000</v>
      </c>
      <c r="J27" s="3">
        <v>325000</v>
      </c>
    </row>
    <row r="28" spans="2:10" x14ac:dyDescent="0.4">
      <c r="B28" s="2" t="s">
        <v>23</v>
      </c>
      <c r="C28" s="2" t="s">
        <v>24</v>
      </c>
      <c r="D28" s="2" t="s">
        <v>10</v>
      </c>
      <c r="E28" s="2" t="s">
        <v>18</v>
      </c>
      <c r="F28" s="19">
        <v>44998</v>
      </c>
      <c r="G28" s="3">
        <v>0</v>
      </c>
      <c r="H28" s="3">
        <v>33250</v>
      </c>
      <c r="I28" s="3">
        <v>33250</v>
      </c>
      <c r="J28" s="3">
        <v>66500</v>
      </c>
    </row>
    <row r="29" spans="2:10" x14ac:dyDescent="0.4">
      <c r="B29" s="2" t="s">
        <v>29</v>
      </c>
      <c r="C29" s="2" t="s">
        <v>30</v>
      </c>
      <c r="D29" s="2" t="s">
        <v>10</v>
      </c>
      <c r="E29" s="2" t="s">
        <v>31</v>
      </c>
      <c r="F29" s="19">
        <v>45003</v>
      </c>
      <c r="G29" s="3">
        <v>140520</v>
      </c>
      <c r="H29" s="3">
        <v>135000</v>
      </c>
      <c r="I29" s="3">
        <v>152000</v>
      </c>
      <c r="J29" s="3">
        <v>427520</v>
      </c>
    </row>
    <row r="30" spans="2:10" x14ac:dyDescent="0.4">
      <c r="B30" s="2" t="s">
        <v>46</v>
      </c>
      <c r="C30" s="2" t="s">
        <v>47</v>
      </c>
      <c r="D30" s="2" t="s">
        <v>14</v>
      </c>
      <c r="E30" s="2" t="s">
        <v>18</v>
      </c>
      <c r="F30" s="19">
        <v>44997</v>
      </c>
      <c r="G30" s="3">
        <v>0</v>
      </c>
      <c r="H30" s="3">
        <v>15000</v>
      </c>
      <c r="I30" s="3">
        <v>23000</v>
      </c>
      <c r="J30" s="3">
        <v>38000</v>
      </c>
    </row>
    <row r="31" spans="2:10" x14ac:dyDescent="0.4">
      <c r="B31" s="2" t="s">
        <v>48</v>
      </c>
      <c r="C31" s="2" t="s">
        <v>49</v>
      </c>
      <c r="D31" s="2" t="s">
        <v>14</v>
      </c>
      <c r="E31" s="2" t="s">
        <v>18</v>
      </c>
      <c r="F31" s="19">
        <v>44997</v>
      </c>
      <c r="G31" s="3">
        <v>12500</v>
      </c>
      <c r="H31" s="3">
        <v>5800</v>
      </c>
      <c r="I31" s="3">
        <v>22020</v>
      </c>
      <c r="J31" s="3">
        <v>40320</v>
      </c>
    </row>
  </sheetData>
  <phoneticPr fontId="1" type="noConversion"/>
  <conditionalFormatting sqref="B4:J21">
    <cfRule type="expression" dxfId="1" priority="1">
      <formula>(WEEKDAY($F4,2)=6)+(WEEKDAY($F4,2)=7)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topLeftCell="A40" zoomScaleNormal="100" workbookViewId="0">
      <selection activeCell="E9" sqref="E9"/>
    </sheetView>
  </sheetViews>
  <sheetFormatPr defaultRowHeight="17.399999999999999" x14ac:dyDescent="0.4"/>
  <cols>
    <col min="4" max="4" width="12.8984375" customWidth="1"/>
    <col min="5" max="5" width="14.59765625" customWidth="1"/>
    <col min="6" max="6" width="12.3984375" customWidth="1"/>
    <col min="7" max="7" width="13.69921875" customWidth="1"/>
    <col min="8" max="8" width="14.19921875" customWidth="1"/>
  </cols>
  <sheetData>
    <row r="1" spans="1:8" x14ac:dyDescent="0.4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4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4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4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4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4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4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4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4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4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4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4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4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4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4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4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4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4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4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4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4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4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4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4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4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4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4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4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4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4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4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4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4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4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4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4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4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4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4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4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4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4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4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4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4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4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4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4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4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4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horizontalDpi="4294967292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topLeftCell="A7" workbookViewId="0">
      <selection activeCell="L16" sqref="L16"/>
    </sheetView>
  </sheetViews>
  <sheetFormatPr defaultRowHeight="17.399999999999999" x14ac:dyDescent="0.4"/>
  <cols>
    <col min="2" max="2" width="14.69921875" bestFit="1" customWidth="1"/>
    <col min="3" max="3" width="13.09765625" bestFit="1" customWidth="1"/>
    <col min="4" max="4" width="5.19921875" bestFit="1" customWidth="1"/>
    <col min="5" max="5" width="6.8984375" bestFit="1" customWidth="1"/>
    <col min="6" max="6" width="10.8984375" bestFit="1" customWidth="1"/>
    <col min="7" max="7" width="9.5" bestFit="1" customWidth="1"/>
    <col min="8" max="8" width="11" bestFit="1" customWidth="1"/>
    <col min="9" max="9" width="11.19921875" bestFit="1" customWidth="1"/>
    <col min="10" max="10" width="10.8984375" bestFit="1" customWidth="1"/>
    <col min="11" max="11" width="11.69921875" bestFit="1" customWidth="1"/>
  </cols>
  <sheetData>
    <row r="1" spans="1:11" x14ac:dyDescent="0.4">
      <c r="A1" t="s">
        <v>116</v>
      </c>
      <c r="E1" t="s">
        <v>117</v>
      </c>
      <c r="F1" t="s">
        <v>53</v>
      </c>
    </row>
    <row r="2" spans="1:11" x14ac:dyDescent="0.4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4">
      <c r="A3" s="5" t="s">
        <v>59</v>
      </c>
      <c r="B3" s="5" t="str">
        <f t="array" ref="B3">SUM(IF( ($B$12:$B$27=A3)*(($E$12:$E$27="2호봉")+($E$12:$E$27="3호봉")), 1))&amp;"명"</f>
        <v>3명</v>
      </c>
      <c r="C3" s="7">
        <f t="array" ref="C3">MAX(($B$12:$B$27=A3)*$F$12:$F$27)-AVERAGE(($B$12:$B$27=A3)*$F$12:$F$27)</f>
        <v>1081925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4">
      <c r="A4" s="5" t="s">
        <v>82</v>
      </c>
      <c r="B4" s="5" t="str">
        <f t="array" ref="B4">SUM(IF( ($B$12:$B$27=A4)*(($E$12:$E$27="2호봉")+($E$12:$E$27="3호봉")), 1))&amp;"명"</f>
        <v>2명</v>
      </c>
      <c r="C4" s="7">
        <f t="array" ref="C4">MAX(($B$12:$B$27=A4)*$F$12:$F$27)-AVERAGE(($B$12:$B$27=A4)*$F$12:$F$27)</f>
        <v>1118262.5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4">
      <c r="A5" s="5" t="s">
        <v>65</v>
      </c>
      <c r="B5" s="5" t="str">
        <f t="array" ref="B5">SUM(IF( ($B$12:$B$27=A5)*(($E$12:$E$27="2호봉")+($E$12:$E$27="3호봉")), 1))&amp;"명"</f>
        <v>3명</v>
      </c>
      <c r="C5" s="7">
        <f t="array" ref="C5">MAX(($B$12:$B$27=A5)*$F$12:$F$27)-AVERAGE(($B$12:$B$27=A5)*$F$12:$F$27)</f>
        <v>699731.25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4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4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4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4">
      <c r="A10" t="s">
        <v>126</v>
      </c>
    </row>
    <row r="11" spans="1:11" x14ac:dyDescent="0.4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4">
      <c r="A12" s="5" t="s">
        <v>98</v>
      </c>
      <c r="B12" s="5" t="s">
        <v>59</v>
      </c>
      <c r="C12" s="5" t="s">
        <v>88</v>
      </c>
      <c r="D12" s="5" t="str">
        <f>_xlfn.CONCAT(_xlfn.XMATCH(C12,$F$2:$J$2,0),"급")</f>
        <v>4급</v>
      </c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fn급여총액(F12,G12+H12+I12)</f>
        <v>1510000</v>
      </c>
      <c r="K12" s="8">
        <f>ROUND(FV(4.2%/12,12*2,-J12*50%),-3)</f>
        <v>18868000</v>
      </c>
    </row>
    <row r="13" spans="1:11" x14ac:dyDescent="0.4">
      <c r="A13" s="5" t="s">
        <v>87</v>
      </c>
      <c r="B13" s="5" t="s">
        <v>82</v>
      </c>
      <c r="C13" s="5" t="s">
        <v>60</v>
      </c>
      <c r="D13" s="5" t="str">
        <f t="shared" ref="D13:D27" si="1">_xlfn.CONCAT(_xlfn.XMATCH(C13,$F$2:$J$2,0),"급")</f>
        <v>3급</v>
      </c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fn급여총액(F13,G13+H13+I13)</f>
        <v>1170000</v>
      </c>
      <c r="K13" s="8">
        <f t="shared" ref="K13:K27" si="2">ROUND(FV(4.2%/12,12*2,-J13*50%),-3)</f>
        <v>14620000</v>
      </c>
    </row>
    <row r="14" spans="1:11" x14ac:dyDescent="0.4">
      <c r="A14" s="5" t="s">
        <v>97</v>
      </c>
      <c r="B14" s="5" t="s">
        <v>59</v>
      </c>
      <c r="C14" s="5" t="s">
        <v>79</v>
      </c>
      <c r="D14" s="5" t="str">
        <f t="shared" si="1"/>
        <v>1급</v>
      </c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fn급여총액(F14,G14+H14+I14)</f>
        <v>783500</v>
      </c>
      <c r="K14" s="8">
        <f t="shared" si="2"/>
        <v>9790000</v>
      </c>
    </row>
    <row r="15" spans="1:11" x14ac:dyDescent="0.4">
      <c r="A15" s="5" t="s">
        <v>93</v>
      </c>
      <c r="B15" s="5" t="s">
        <v>65</v>
      </c>
      <c r="C15" s="5" t="s">
        <v>62</v>
      </c>
      <c r="D15" s="5" t="str">
        <f t="shared" si="1"/>
        <v>2급</v>
      </c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fn급여총액(F15,G15+H15+I15)</f>
        <v>1047800</v>
      </c>
      <c r="K15" s="8">
        <f t="shared" si="2"/>
        <v>13093000</v>
      </c>
    </row>
    <row r="16" spans="1:11" x14ac:dyDescent="0.4">
      <c r="A16" s="5" t="s">
        <v>67</v>
      </c>
      <c r="B16" s="5" t="s">
        <v>65</v>
      </c>
      <c r="C16" s="5" t="s">
        <v>60</v>
      </c>
      <c r="D16" s="5" t="str">
        <f t="shared" si="1"/>
        <v>3급</v>
      </c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fn급여총액(F16,G16+H16+I16)</f>
        <v>968900</v>
      </c>
      <c r="K16" s="8">
        <f t="shared" si="2"/>
        <v>12107000</v>
      </c>
    </row>
    <row r="17" spans="1:11" x14ac:dyDescent="0.4">
      <c r="A17" s="5" t="s">
        <v>110</v>
      </c>
      <c r="B17" s="5" t="s">
        <v>82</v>
      </c>
      <c r="C17" s="5" t="s">
        <v>62</v>
      </c>
      <c r="D17" s="5" t="str">
        <f t="shared" si="1"/>
        <v>2급</v>
      </c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fn급여총액(F17,G17+H17+I17)</f>
        <v>975200</v>
      </c>
      <c r="K17" s="8">
        <f t="shared" si="2"/>
        <v>12186000</v>
      </c>
    </row>
    <row r="18" spans="1:11" x14ac:dyDescent="0.4">
      <c r="A18" s="5" t="s">
        <v>72</v>
      </c>
      <c r="B18" s="5" t="s">
        <v>59</v>
      </c>
      <c r="C18" s="5" t="s">
        <v>79</v>
      </c>
      <c r="D18" s="5" t="str">
        <f t="shared" si="1"/>
        <v>1급</v>
      </c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fn급여총액(F18,G18+H18+I18)</f>
        <v>763400</v>
      </c>
      <c r="K18" s="8">
        <f t="shared" si="2"/>
        <v>9539000</v>
      </c>
    </row>
    <row r="19" spans="1:11" x14ac:dyDescent="0.4">
      <c r="A19" s="5" t="s">
        <v>100</v>
      </c>
      <c r="B19" s="5" t="s">
        <v>59</v>
      </c>
      <c r="C19" s="5" t="s">
        <v>71</v>
      </c>
      <c r="D19" s="5" t="str">
        <f t="shared" si="1"/>
        <v>5급</v>
      </c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fn급여총액(F19,G19+H19+I19)</f>
        <v>1738900</v>
      </c>
      <c r="K19" s="8">
        <f t="shared" si="2"/>
        <v>21729000</v>
      </c>
    </row>
    <row r="20" spans="1:11" x14ac:dyDescent="0.4">
      <c r="A20" s="5" t="s">
        <v>112</v>
      </c>
      <c r="B20" s="5" t="s">
        <v>82</v>
      </c>
      <c r="C20" s="5" t="s">
        <v>88</v>
      </c>
      <c r="D20" s="5" t="str">
        <f t="shared" si="1"/>
        <v>4급</v>
      </c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fn급여총액(F20,G20+H20+I20)</f>
        <v>1540000</v>
      </c>
      <c r="K20" s="8">
        <f t="shared" si="2"/>
        <v>19243000</v>
      </c>
    </row>
    <row r="21" spans="1:11" x14ac:dyDescent="0.4">
      <c r="A21" s="5" t="s">
        <v>96</v>
      </c>
      <c r="B21" s="5" t="s">
        <v>59</v>
      </c>
      <c r="C21" s="5" t="s">
        <v>79</v>
      </c>
      <c r="D21" s="5" t="str">
        <f t="shared" si="1"/>
        <v>1급</v>
      </c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fn급여총액(F21,G21+H21+I21)</f>
        <v>803500</v>
      </c>
      <c r="K21" s="8">
        <f t="shared" si="2"/>
        <v>10040000</v>
      </c>
    </row>
    <row r="22" spans="1:11" x14ac:dyDescent="0.4">
      <c r="A22" s="5" t="s">
        <v>58</v>
      </c>
      <c r="B22" s="5" t="s">
        <v>59</v>
      </c>
      <c r="C22" s="5" t="s">
        <v>60</v>
      </c>
      <c r="D22" s="5" t="str">
        <f t="shared" si="1"/>
        <v>3급</v>
      </c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fn급여총액(F22,G22+H22+I22)</f>
        <v>1190000</v>
      </c>
      <c r="K22" s="8">
        <f t="shared" si="2"/>
        <v>14870000</v>
      </c>
    </row>
    <row r="23" spans="1:11" x14ac:dyDescent="0.4">
      <c r="A23" s="5" t="s">
        <v>83</v>
      </c>
      <c r="B23" s="5" t="s">
        <v>82</v>
      </c>
      <c r="C23" s="5" t="s">
        <v>62</v>
      </c>
      <c r="D23" s="5" t="str">
        <f t="shared" si="1"/>
        <v>2급</v>
      </c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fn급여총액(F23,G23+H23+I23)</f>
        <v>962600</v>
      </c>
      <c r="K23" s="8">
        <f t="shared" si="2"/>
        <v>12028000</v>
      </c>
    </row>
    <row r="24" spans="1:11" x14ac:dyDescent="0.4">
      <c r="A24" s="5" t="s">
        <v>91</v>
      </c>
      <c r="B24" s="5" t="s">
        <v>65</v>
      </c>
      <c r="C24" s="5" t="s">
        <v>79</v>
      </c>
      <c r="D24" s="5" t="str">
        <f t="shared" si="1"/>
        <v>1급</v>
      </c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fn급여총액(F24,G24+H24+I24)</f>
        <v>803500</v>
      </c>
      <c r="K24" s="8">
        <f t="shared" si="2"/>
        <v>10040000</v>
      </c>
    </row>
    <row r="25" spans="1:11" x14ac:dyDescent="0.4">
      <c r="A25" s="5" t="s">
        <v>73</v>
      </c>
      <c r="B25" s="5" t="s">
        <v>59</v>
      </c>
      <c r="C25" s="5" t="s">
        <v>71</v>
      </c>
      <c r="D25" s="5" t="str">
        <f t="shared" si="1"/>
        <v>5급</v>
      </c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fn급여총액(F25,G25+H25+I25)</f>
        <v>1998900</v>
      </c>
      <c r="K25" s="8">
        <f t="shared" si="2"/>
        <v>24978000</v>
      </c>
    </row>
    <row r="26" spans="1:11" x14ac:dyDescent="0.4">
      <c r="A26" s="5" t="s">
        <v>84</v>
      </c>
      <c r="B26" s="5" t="s">
        <v>65</v>
      </c>
      <c r="C26" s="5" t="s">
        <v>62</v>
      </c>
      <c r="D26" s="5" t="str">
        <f t="shared" si="1"/>
        <v>2급</v>
      </c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fn급여총액(F26,G26+H26+I26)</f>
        <v>948900</v>
      </c>
      <c r="K26" s="8">
        <f t="shared" si="2"/>
        <v>11857000</v>
      </c>
    </row>
    <row r="27" spans="1:11" x14ac:dyDescent="0.4">
      <c r="A27" s="5" t="s">
        <v>74</v>
      </c>
      <c r="B27" s="5" t="s">
        <v>59</v>
      </c>
      <c r="C27" s="5" t="s">
        <v>79</v>
      </c>
      <c r="D27" s="5" t="str">
        <f t="shared" si="1"/>
        <v>1급</v>
      </c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fn급여총액(F27,G27+H27+I27)</f>
        <v>783400</v>
      </c>
      <c r="K27" s="8">
        <f t="shared" si="2"/>
        <v>9789000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527C-0B25-4CD3-83C8-5F691EBD8759}">
  <sheetPr codeName="Sheet9"/>
  <dimension ref="A1:D10"/>
  <sheetViews>
    <sheetView tabSelected="1" workbookViewId="0">
      <selection activeCell="F16" sqref="F16"/>
    </sheetView>
  </sheetViews>
  <sheetFormatPr defaultRowHeight="17.399999999999999" x14ac:dyDescent="0.4"/>
  <cols>
    <col min="1" max="1" width="8.8984375" bestFit="1" customWidth="1"/>
    <col min="2" max="2" width="10.59765625" bestFit="1" customWidth="1"/>
    <col min="3" max="4" width="8.8984375" bestFit="1" customWidth="1"/>
  </cols>
  <sheetData>
    <row r="1" spans="1:4" x14ac:dyDescent="0.4">
      <c r="A1" s="23" t="s">
        <v>218</v>
      </c>
    </row>
    <row r="3" spans="1:4" x14ac:dyDescent="0.4">
      <c r="A3" t="s">
        <v>1</v>
      </c>
      <c r="B3" t="s">
        <v>207</v>
      </c>
      <c r="C3" t="s">
        <v>136</v>
      </c>
      <c r="D3" t="s">
        <v>137</v>
      </c>
    </row>
    <row r="4" spans="1:4" x14ac:dyDescent="0.4">
      <c r="A4" t="s">
        <v>214</v>
      </c>
      <c r="B4" t="s">
        <v>204</v>
      </c>
      <c r="C4">
        <v>52</v>
      </c>
      <c r="D4">
        <v>56</v>
      </c>
    </row>
    <row r="5" spans="1:4" x14ac:dyDescent="0.4">
      <c r="A5" t="s">
        <v>217</v>
      </c>
      <c r="B5" t="s">
        <v>205</v>
      </c>
      <c r="C5">
        <v>64</v>
      </c>
      <c r="D5">
        <v>59</v>
      </c>
    </row>
    <row r="6" spans="1:4" x14ac:dyDescent="0.4">
      <c r="A6" t="s">
        <v>215</v>
      </c>
      <c r="B6" t="s">
        <v>204</v>
      </c>
      <c r="C6">
        <v>71</v>
      </c>
      <c r="D6">
        <v>97</v>
      </c>
    </row>
    <row r="7" spans="1:4" x14ac:dyDescent="0.4">
      <c r="A7" t="s">
        <v>216</v>
      </c>
      <c r="B7" t="s">
        <v>205</v>
      </c>
      <c r="C7">
        <v>76</v>
      </c>
      <c r="D7">
        <v>80</v>
      </c>
    </row>
    <row r="8" spans="1:4" x14ac:dyDescent="0.4">
      <c r="A8" t="s">
        <v>154</v>
      </c>
      <c r="B8" t="s">
        <v>205</v>
      </c>
      <c r="C8">
        <v>86</v>
      </c>
      <c r="D8">
        <v>66</v>
      </c>
    </row>
    <row r="9" spans="1:4" x14ac:dyDescent="0.4">
      <c r="A9" t="s">
        <v>213</v>
      </c>
      <c r="B9" t="s">
        <v>204</v>
      </c>
      <c r="C9">
        <v>87</v>
      </c>
      <c r="D9">
        <v>78</v>
      </c>
    </row>
    <row r="10" spans="1:4" x14ac:dyDescent="0.4">
      <c r="A10" t="s">
        <v>142</v>
      </c>
      <c r="B10" t="s">
        <v>205</v>
      </c>
      <c r="C10">
        <v>88</v>
      </c>
      <c r="D10">
        <v>81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D6" sqref="D6"/>
    </sheetView>
  </sheetViews>
  <sheetFormatPr defaultRowHeight="17.399999999999999" x14ac:dyDescent="0.4"/>
  <cols>
    <col min="1" max="2" width="10.59765625" bestFit="1" customWidth="1"/>
    <col min="3" max="3" width="12" bestFit="1" customWidth="1"/>
    <col min="4" max="4" width="12.296875" bestFit="1" customWidth="1"/>
  </cols>
  <sheetData>
    <row r="3" spans="1:4" x14ac:dyDescent="0.4">
      <c r="A3" s="21" t="s">
        <v>1</v>
      </c>
      <c r="B3" t="s">
        <v>203</v>
      </c>
    </row>
    <row r="5" spans="1:4" x14ac:dyDescent="0.4">
      <c r="A5" s="21" t="s">
        <v>208</v>
      </c>
      <c r="B5" s="21" t="s">
        <v>207</v>
      </c>
      <c r="C5" t="s">
        <v>211</v>
      </c>
      <c r="D5" t="s">
        <v>212</v>
      </c>
    </row>
    <row r="6" spans="1:4" x14ac:dyDescent="0.4">
      <c r="A6" t="s">
        <v>209</v>
      </c>
      <c r="C6" s="22">
        <v>52</v>
      </c>
      <c r="D6" s="22">
        <v>56</v>
      </c>
    </row>
    <row r="7" spans="1:4" x14ac:dyDescent="0.4">
      <c r="C7" s="22"/>
      <c r="D7" s="22"/>
    </row>
    <row r="8" spans="1:4" x14ac:dyDescent="0.4">
      <c r="A8" t="s">
        <v>210</v>
      </c>
      <c r="C8" s="22">
        <v>52</v>
      </c>
      <c r="D8" s="22">
        <v>64</v>
      </c>
    </row>
    <row r="9" spans="1:4" x14ac:dyDescent="0.4">
      <c r="C9" s="22"/>
      <c r="D9" s="22"/>
    </row>
    <row r="10" spans="1:4" x14ac:dyDescent="0.4">
      <c r="A10" t="s">
        <v>206</v>
      </c>
      <c r="C10" s="22">
        <v>52</v>
      </c>
      <c r="D10" s="22">
        <v>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K13" sqref="K13"/>
    </sheetView>
  </sheetViews>
  <sheetFormatPr defaultRowHeight="17.399999999999999" x14ac:dyDescent="0.4"/>
  <cols>
    <col min="2" max="2" width="11" bestFit="1" customWidth="1"/>
  </cols>
  <sheetData>
    <row r="1" spans="1:7" x14ac:dyDescent="0.4">
      <c r="A1" t="s">
        <v>155</v>
      </c>
    </row>
    <row r="2" spans="1:7" x14ac:dyDescent="0.4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4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4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4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4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4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4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4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4">
      <c r="A10" t="s">
        <v>148</v>
      </c>
      <c r="B10" t="s">
        <v>219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4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4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4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4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4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4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6AB54EB1-5BA4-41E1-B98C-955144BF581A}">
      <formula1>"영문과,기계설계과,회계과,법학과"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topLeftCell="A13" workbookViewId="0">
      <selection activeCell="I24" sqref="I24"/>
    </sheetView>
  </sheetViews>
  <sheetFormatPr defaultRowHeight="17.399999999999999" x14ac:dyDescent="0.4"/>
  <cols>
    <col min="1" max="1" width="11" bestFit="1" customWidth="1"/>
    <col min="4" max="4" width="10.8984375" bestFit="1" customWidth="1"/>
    <col min="5" max="5" width="13.19921875" customWidth="1"/>
    <col min="6" max="6" width="10" customWidth="1"/>
  </cols>
  <sheetData>
    <row r="1" spans="1:5" x14ac:dyDescent="0.4">
      <c r="B1" s="20" t="s">
        <v>161</v>
      </c>
      <c r="C1" s="20"/>
      <c r="D1" s="20"/>
      <c r="E1" s="20"/>
    </row>
    <row r="2" spans="1:5" x14ac:dyDescent="0.4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4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4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4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4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4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4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4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J8" sqref="J8"/>
    </sheetView>
  </sheetViews>
  <sheetFormatPr defaultRowHeight="17.399999999999999" x14ac:dyDescent="0.4"/>
  <cols>
    <col min="3" max="3" width="11.8984375" customWidth="1"/>
    <col min="4" max="4" width="12.8984375" customWidth="1"/>
    <col min="5" max="5" width="9.3984375" bestFit="1" customWidth="1"/>
    <col min="6" max="6" width="2.59765625" customWidth="1"/>
  </cols>
  <sheetData>
    <row r="2" spans="1:5" x14ac:dyDescent="0.4">
      <c r="A2" t="s">
        <v>155</v>
      </c>
      <c r="B2" s="11" t="s">
        <v>177</v>
      </c>
      <c r="C2" s="12"/>
      <c r="D2" s="12"/>
      <c r="E2" s="13"/>
    </row>
    <row r="3" spans="1:5" x14ac:dyDescent="0.4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4">
      <c r="A4" s="14" t="s">
        <v>183</v>
      </c>
      <c r="B4" s="14">
        <v>84</v>
      </c>
      <c r="C4" s="14">
        <v>88</v>
      </c>
      <c r="D4" s="14">
        <v>76</v>
      </c>
      <c r="E4" s="24">
        <f t="shared" ref="E4:E13" si="0">AVERAGE(B4:D4)</f>
        <v>82.666666666666671</v>
      </c>
    </row>
    <row r="5" spans="1:5" x14ac:dyDescent="0.4">
      <c r="A5" s="14" t="s">
        <v>184</v>
      </c>
      <c r="B5" s="14">
        <v>90</v>
      </c>
      <c r="C5" s="14">
        <v>91</v>
      </c>
      <c r="D5" s="14">
        <v>93</v>
      </c>
      <c r="E5" s="24">
        <f t="shared" si="0"/>
        <v>91.333333333333329</v>
      </c>
    </row>
    <row r="6" spans="1:5" x14ac:dyDescent="0.4">
      <c r="A6" s="14" t="s">
        <v>185</v>
      </c>
      <c r="B6" s="14">
        <v>55</v>
      </c>
      <c r="C6" s="14">
        <v>65</v>
      </c>
      <c r="D6" s="14">
        <v>50</v>
      </c>
      <c r="E6" s="24">
        <f t="shared" si="0"/>
        <v>56.666666666666664</v>
      </c>
    </row>
    <row r="7" spans="1:5" x14ac:dyDescent="0.4">
      <c r="A7" s="14" t="s">
        <v>186</v>
      </c>
      <c r="B7" s="14">
        <v>88</v>
      </c>
      <c r="C7" s="14">
        <v>80</v>
      </c>
      <c r="D7" s="14">
        <v>81</v>
      </c>
      <c r="E7" s="24">
        <f t="shared" si="0"/>
        <v>83</v>
      </c>
    </row>
    <row r="8" spans="1:5" x14ac:dyDescent="0.4">
      <c r="A8" s="14" t="s">
        <v>187</v>
      </c>
      <c r="B8" s="14">
        <v>64</v>
      </c>
      <c r="C8" s="14">
        <v>61</v>
      </c>
      <c r="D8" s="14">
        <v>50</v>
      </c>
      <c r="E8" s="24">
        <f t="shared" si="0"/>
        <v>58.333333333333336</v>
      </c>
    </row>
    <row r="9" spans="1:5" x14ac:dyDescent="0.4">
      <c r="A9" s="14" t="s">
        <v>188</v>
      </c>
      <c r="B9" s="14">
        <v>33</v>
      </c>
      <c r="C9" s="14">
        <v>50</v>
      </c>
      <c r="D9" s="14">
        <v>62</v>
      </c>
      <c r="E9" s="24">
        <f t="shared" si="0"/>
        <v>48.333333333333336</v>
      </c>
    </row>
    <row r="10" spans="1:5" x14ac:dyDescent="0.4">
      <c r="A10" s="14" t="s">
        <v>189</v>
      </c>
      <c r="B10" s="14">
        <v>68</v>
      </c>
      <c r="C10" s="14">
        <v>52</v>
      </c>
      <c r="D10" s="14">
        <v>64</v>
      </c>
      <c r="E10" s="24">
        <f t="shared" si="0"/>
        <v>61.333333333333336</v>
      </c>
    </row>
    <row r="11" spans="1:5" x14ac:dyDescent="0.4">
      <c r="A11" s="14" t="s">
        <v>190</v>
      </c>
      <c r="B11" s="14">
        <v>57</v>
      </c>
      <c r="C11" s="14">
        <v>38</v>
      </c>
      <c r="D11" s="14">
        <v>61</v>
      </c>
      <c r="E11" s="24">
        <f t="shared" si="0"/>
        <v>52</v>
      </c>
    </row>
    <row r="12" spans="1:5" x14ac:dyDescent="0.4">
      <c r="A12" s="14" t="s">
        <v>191</v>
      </c>
      <c r="B12" s="14">
        <v>68</v>
      </c>
      <c r="C12" s="14">
        <v>57</v>
      </c>
      <c r="D12" s="14">
        <v>59</v>
      </c>
      <c r="E12" s="24">
        <f t="shared" si="0"/>
        <v>61.333333333333336</v>
      </c>
    </row>
    <row r="13" spans="1:5" x14ac:dyDescent="0.4">
      <c r="A13" s="14" t="s">
        <v>192</v>
      </c>
      <c r="B13" s="14">
        <v>72</v>
      </c>
      <c r="C13" s="14">
        <v>71</v>
      </c>
      <c r="D13" s="14">
        <v>76</v>
      </c>
      <c r="E13" s="24">
        <f t="shared" si="0"/>
        <v>73</v>
      </c>
    </row>
  </sheetData>
  <phoneticPr fontId="1" type="noConversion"/>
  <conditionalFormatting sqref="E4:E13">
    <cfRule type="dataBar" priority="2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{CF07446A-01BE-4ADA-BED8-5FD39A5A7C54}</x14:id>
        </ext>
      </extLst>
    </cfRule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{F303804A-3D23-4F93-B296-3855E7919F1F}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07446A-01BE-4ADA-BED8-5FD39A5A7C54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F303804A-3D23-4F93-B296-3855E7919F1F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6"/>
  <sheetViews>
    <sheetView workbookViewId="0">
      <selection activeCell="D7" sqref="D7"/>
    </sheetView>
  </sheetViews>
  <sheetFormatPr defaultRowHeight="17.399999999999999" x14ac:dyDescent="0.4"/>
  <cols>
    <col min="1" max="1" width="14.19921875" customWidth="1"/>
  </cols>
  <sheetData>
    <row r="1" spans="1:4" ht="24" x14ac:dyDescent="0.4">
      <c r="A1" s="16" t="s">
        <v>193</v>
      </c>
    </row>
    <row r="3" spans="1:4" x14ac:dyDescent="0.4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4">
      <c r="A4" s="18">
        <v>45447</v>
      </c>
      <c r="B4" t="s">
        <v>198</v>
      </c>
      <c r="C4" t="s">
        <v>199</v>
      </c>
      <c r="D4">
        <v>2000000</v>
      </c>
    </row>
    <row r="5" spans="1:4" x14ac:dyDescent="0.4">
      <c r="A5" s="18">
        <v>45447</v>
      </c>
      <c r="B5" t="s">
        <v>200</v>
      </c>
      <c r="C5" t="s">
        <v>55</v>
      </c>
      <c r="D5">
        <v>1500</v>
      </c>
    </row>
    <row r="6" spans="1:4" x14ac:dyDescent="0.4">
      <c r="A6" s="25">
        <v>45640</v>
      </c>
      <c r="B6" s="26" t="s">
        <v>198</v>
      </c>
      <c r="C6" s="26" t="s">
        <v>220</v>
      </c>
      <c r="D6" s="26">
        <v>1234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160020</xdr:colOff>
                <xdr:row>2</xdr:row>
                <xdr:rowOff>106680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주 김</cp:lastModifiedBy>
  <dcterms:created xsi:type="dcterms:W3CDTF">2023-05-12T01:27:33Z</dcterms:created>
  <dcterms:modified xsi:type="dcterms:W3CDTF">2024-12-14T07:15:02Z</dcterms:modified>
</cp:coreProperties>
</file>