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KIRUser\Desktop\"/>
    </mc:Choice>
  </mc:AlternateContent>
  <xr:revisionPtr revIDLastSave="0" documentId="13_ncr:1_{542DC4C6-FBF2-414B-ACF5-22EFE3FC05D4}" xr6:coauthVersionLast="47" xr6:coauthVersionMax="47" xr10:uidLastSave="{00000000-0000-0000-0000-000000000000}"/>
  <bookViews>
    <workbookView xWindow="-120" yWindow="-120" windowWidth="29040" windowHeight="15840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게임대여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'기본작업-1'!$B$2:$H$22</definedName>
    <definedName name="_xleta.MAX" hidden="1" xlm="1">#NAME?</definedName>
    <definedName name="_xlnm.Criteria" localSheetId="0">'기본작업-1'!$B$24:$B$25</definedName>
    <definedName name="_xlnm.Extract" localSheetId="0">'기본작업-1'!$B$27:$E$27</definedName>
    <definedName name="_xlnm.Print_Area" localSheetId="1">'기본작업-2'!$A$1:$I$16</definedName>
  </definedNames>
  <calcPr calcId="191029"/>
  <pivotCaches>
    <pivotCache cacheId="0" r:id="rId10"/>
    <pivotCache cacheId="1" r:id="rId11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게임대여" name="게임대여" connection="게임대여"/>
          <x15:modelTable id="게임대여 1" name="게임대여 1" connection="게임대여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3" i="2"/>
  <c r="F16" i="2" a="1"/>
  <c r="F16" i="2"/>
  <c r="G16" i="2"/>
  <c r="G17" i="2"/>
  <c r="G15" i="2"/>
  <c r="F17" i="2" a="1"/>
  <c r="F17" i="2" s="1"/>
  <c r="F15" i="2" a="1"/>
  <c r="F15" i="2" s="1"/>
  <c r="L17" i="2"/>
  <c r="C9" i="4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C6" i="4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G3" i="2" a="1"/>
  <c r="G3" i="2" l="1"/>
  <c r="I6" i="6"/>
  <c r="I9" i="6"/>
  <c r="I11" i="6"/>
  <c r="I10" i="6"/>
  <c r="I7" i="6"/>
  <c r="I8" i="6"/>
  <c r="I4" i="6"/>
  <c r="I5" i="6"/>
  <c r="I13" i="8"/>
  <c r="I16" i="8" s="1"/>
  <c r="E1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449073-0606-4EB8-B588-786763BB647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3A1397-62D0-4B05-B7FB-2A3A8E549A25}" name="게임대여" type="103" refreshedVersion="8" minRefreshableVersion="5">
    <extLst>
      <ext xmlns:x15="http://schemas.microsoft.com/office/spreadsheetml/2010/11/main" uri="{DE250136-89BD-433C-8126-D09CA5730AF9}">
        <x15:connection id="게임대여" autoDelete="1">
          <x15:textPr prompt="0" codePage="949" sourceFile="C:\Users\CKIRUser\Documents\길벗컴활1급\01 엑셀\04 실전모의고사\게임대여.csv" comma="1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  <connection id="3" xr16:uid="{71466668-8ADF-4D25-B5D0-008FD8F096BD}" name="게임대여1" type="103" refreshedVersion="8" minRefreshableVersion="5">
    <extLst>
      <ext xmlns:x15="http://schemas.microsoft.com/office/spreadsheetml/2010/11/main" uri="{DE250136-89BD-433C-8126-D09CA5730AF9}">
        <x15:connection id="게임대여 1" autoDelete="1">
          <x15:textPr prompt="0" codePage="949" sourceFile="C:\Users\CKIRUser\Documents\길벗컴활1급\01 엑셀\04 실전모의고사\게임대여.csv" tab="0" comma="1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3">
    <s v="ThisWorkbookDataModel"/>
    <s v="{[게임대여].[등급].&amp;[18세이상]}"/>
    <s v="{[게임대여 1].[등급].&amp;[18세이상]}"/>
  </metadataStrings>
  <mdxMetadata count="2">
    <mdx n="0" f="s">
      <ms ns="1" c="0"/>
    </mdx>
    <mdx n="0" f="s">
      <ms ns="2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<sst xmlns="http://schemas.openxmlformats.org/spreadsheetml/2006/main" count="317" uniqueCount="188">
  <si>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</si>
  <si>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</si>
  <si>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</si>
  <si>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</si>
  <si>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</si>
  <si>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</si>
  <si>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</si>
  <si>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</si>
  <si>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</si>
  <si>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</si>
  <si>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</si>
  <si>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</si>
  <si>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</si>
  <si>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</si>
  <si>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</si>
  <si>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</si>
  <si>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</si>
  <si>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</si>
  <si>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</si>
  <si>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</si>
  <si>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</si>
  <si>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</si>
  <si>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</si>
  <si>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</si>
  <si>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</si>
  <si>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</si>
  <si>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</si>
  <si>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</si>
  <si>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</si>
  <si>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</si>
  <si>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</si>
  <si>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</si>
  <si>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</si>
  <si>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</si>
  <si>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</si>
  <si>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</si>
  <si>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</si>
  <si>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</si>
  <si>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</si>
  <si>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</si>
  <si>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</si>
  <si>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</si>
  <si>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</si>
  <si>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</si>
  <si>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</si>
  <si>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</si>
  <si>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</si>
  <si>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</si>
  <si>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</si>
  <si>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</si>
  <si>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</si>
  <si>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</si>
  <si>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</si>
  <si>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</si>
  <si>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</si>
  <si>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</si>
  <si>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</si>
  <si>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</si>
  <si>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</si>
  <si>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</si>
  <si>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</si>
  <si>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</si>
  <si>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</si>
  <si>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</si>
  <si>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</si>
  <si>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</si>
  <si>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</si>
  <si>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</si>
  <si>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</si>
  <si>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</si>
  <si>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</si>
  <si>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</si>
  <si>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</si>
  <si>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</si>
  <si>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</si>
  <si>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</si>
  <si>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</si>
  <si>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</si>
  <si>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</si>
  <si>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</si>
  <si>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</si>
  <si>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</si>
  <si>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</si>
  <si>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</si>
  <si>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</si>
  <si>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</si>
  <si>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</si>
  <si>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</si>
  <si>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</si>
  <si>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</si>
  <si>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</si>
  <si>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</si>
  <si>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</si>
  <si>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</si>
  <si>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</si>
  <si>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</si>
  <si>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</si>
  <si>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</si>
  <si>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</si>
  <si>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</si>
  <si>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</si>
  <si>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</si>
  <si>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</si>
  <si>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</si>
  <si>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</si>
  <si>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</si>
  <si>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</si>
  <si>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</si>
  <si>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</si>
  <si>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</si>
  <si>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</si>
  <si>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상여금 평균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</si>
  <si>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</si>
  <si>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</si>
  <si>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</si>
  <si>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</si>
  <si>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</si>
  <si>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</si>
  <si>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</si>
  <si>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</si>
  <si>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</si>
  <si>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</si>
  <si>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</si>
  <si>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</si>
  <si>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</si>
  <si>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</si>
  <si>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</si>
  <si>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</si>
  <si>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</si>
  <si>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</si>
  <si>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</si>
  <si>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</si>
  <si>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</si>
  <si>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</si>
  <si>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</si>
  <si>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</si>
  <si>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</si>
  <si>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</si>
  <si>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</si>
  <si>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</si>
  <si>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</si>
  <si>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</si>
  <si>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</si>
  <si>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</si>
  <si>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</si>
  <si>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</si>
  <si>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</si>
  <si>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</si>
  <si>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</si>
  <si>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</si>
  <si>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</si>
  <si>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</si>
  <si>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</si>
  <si>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</si>
  <si>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</si>
  <si>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</si>
  <si>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</si>
  <si>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</si>
  <si>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</si>
  <si>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</si>
  <si>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</si>
  <si>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</si>
  <si>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</si>
  <si>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</si>
  <si>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</si>
  <si>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</si>
  <si>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</si>
  <si>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</si>
  <si>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</si>
  <si>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</si>
  <si>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</si>
  <si>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</si>
  <si>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</si>
  <si>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</si>
  <si>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조건</t>
    <phoneticPr fontId="1" type="noConversion"/>
  </si>
  <si>
    <t>사번</t>
    <phoneticPr fontId="1" type="noConversion"/>
  </si>
  <si>
    <t>이름</t>
    <phoneticPr fontId="1" type="noConversion"/>
  </si>
  <si>
    <t>성별</t>
    <phoneticPr fontId="1" type="noConversion"/>
  </si>
  <si>
    <t>직위</t>
    <phoneticPr fontId="1" type="noConversion"/>
  </si>
  <si>
    <t>등급</t>
  </si>
  <si>
    <t>용의 전설</t>
  </si>
  <si>
    <t>18세이상</t>
  </si>
  <si>
    <t>라나지</t>
  </si>
  <si>
    <t>포가튼 왕국2</t>
  </si>
  <si>
    <t>한국 협객전</t>
  </si>
  <si>
    <t>총합계</t>
  </si>
  <si>
    <t>합계: 단가</t>
  </si>
  <si>
    <t>합계: 수량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</si>
</sst>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&quot;-&quot;mm&quot;-&quot;dd"/>
    <numFmt numFmtId="177" formatCode="0_);[Red]\(0\)"/>
    <numFmt numFmtId="178" formatCode="#,##0_);[Red]\(#,##0\)"/>
    <numFmt numFmtId="179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6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표준" xfId="0" builtinId="0"/>
    <cellStyle name="표준 2" xfId="3" xr:uid="{54FFBABA-65CF-4E95-8EC8-F98515CA1A48}"/>
  </cellStyles>
  <dxfs count="6">
    <dxf>
      <font>
        <color rgb="FFFFFF00"/>
      </font>
    </dxf>
    <dxf>
      <font>
        <color rgb="FFFFC000"/>
      </font>
    </dxf>
    <dxf>
      <font>
        <color rgb="FFFFC000"/>
      </font>
    </dxf>
    <dxf>
      <font>
        <color rgb="FFFFC000"/>
      </font>
    </dxf>
    <dxf>
      <font>
        <condense val="0"/>
        <extend val="0"/>
        <color indexed="1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사원별 상반기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0"/>
        <c:holeSize val="40"/>
      </c:doughnutChart>
      <c:spPr>
        <a:pattFill prst="pct9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평가" textlink="">
      <xdr:nvSpPr>
        <xdr:cNvPr id="2" name="타원 1">
          <a:extLst>
            <a:ext uri="{FF2B5EF4-FFF2-40B4-BE49-F238E27FC236}">
              <a16:creationId xmlns:a16="http://schemas.microsoft.com/office/drawing/2014/main" id="{85390C40-A870-85A5-938E-46473A82D81B}"/>
            </a:ext>
          </a:extLst>
        </xdr:cNvPr>
        <xdr:cNvSpPr/>
      </xdr:nvSpPr>
      <xdr:spPr>
        <a:xfrm>
          <a:off x="2219325" y="0"/>
          <a:ext cx="1352550" cy="42862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평가 보기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9</xdr:col>
      <xdr:colOff>0</xdr:colOff>
      <xdr:row>2</xdr:row>
      <xdr:rowOff>0</xdr:rowOff>
    </xdr:to>
    <xdr:sp macro="[0]!등수" textlink="">
      <xdr:nvSpPr>
        <xdr:cNvPr id="3" name="타원 2">
          <a:extLst>
            <a:ext uri="{FF2B5EF4-FFF2-40B4-BE49-F238E27FC236}">
              <a16:creationId xmlns:a16="http://schemas.microsoft.com/office/drawing/2014/main" id="{AAA43DCB-7D26-1B1F-BC0A-4A11E9F315F5}"/>
            </a:ext>
          </a:extLst>
        </xdr:cNvPr>
        <xdr:cNvSpPr/>
      </xdr:nvSpPr>
      <xdr:spPr>
        <a:xfrm>
          <a:off x="4248150" y="0"/>
          <a:ext cx="1543050" cy="42862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등수 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</xdr:row>
          <xdr:rowOff>0</xdr:rowOff>
        </xdr:from>
        <xdr:to>
          <xdr:col>5</xdr:col>
          <xdr:colOff>514350</xdr:colOff>
          <xdr:row>8</xdr:row>
          <xdr:rowOff>85725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KIRUser" refreshedDate="45609.923475115742" backgroundQuery="1" createdVersion="8" refreshedVersion="8" minRefreshableVersion="3" recordCount="0" supportSubquery="1" supportAdvancedDrill="1" xr:uid="{E782CA94-BCB5-4ADF-B7DF-909144809E63}">
  <cacheSource type="external" connectionId="1"/>
  <cacheFields count="4">
    <cacheField name="[게임대여].[등급].[등급]" caption="등급" numFmtId="0" hierarchy="1" level="1">
      <sharedItems containsSemiMixedTypes="0" containsNonDate="0" containsString="0"/>
    </cacheField>
    <cacheField name="[게임대여].[제품명].[제품명]" caption="제품명" numFmtId="0" level="1">
      <sharedItems count="4">
        <s v="라나지"/>
        <s v="용의 전설"/>
        <s v="포가튼 왕국2"/>
        <s v="한국 협객전"/>
      </sharedItems>
    </cacheField>
    <cacheField name="[Measures].[합계: 단가]" caption="합계: 단가" numFmtId="0" hierarchy="11" level="32767"/>
    <cacheField name="[Measures].[합계: 수량]" caption="합계: 수량" numFmtId="0" hierarchy="12" level="32767"/>
  </cacheFields>
  <cacheHierarchies count="15">
    <cacheHierarchy uniqueName="[게임대여].[제품명]" caption="제품명" attribute="1" defaultMemberUniqueName="[게임대여].[제품명].[All]" allUniqueName="[게임대여].[제품명].[All]" dimensionUniqueName="[게임대여]" displayFolder="" count="2" memberValueDatatype="130" unbalanced="0">
      <fieldsUsage count="2">
        <fieldUsage x="-1"/>
        <fieldUsage x="1"/>
      </fieldsUsage>
    </cacheHierarchy>
    <cacheHierarchy uniqueName="[게임대여].[등급]" caption="등급" attribute="1" defaultMemberUniqueName="[게임대여].[등급].[All]" allUniqueName="[게임대여].[등급].[All]" dimensionUniqueName="[게임대여]" displayFolder="" count="2" memberValueDatatype="130" unbalanced="0">
      <fieldsUsage count="2">
        <fieldUsage x="-1"/>
        <fieldUsage x="0"/>
      </fieldsUsage>
    </cacheHierarchy>
    <cacheHierarchy uniqueName="[게임대여].[단가]" caption="단가" attribute="1" defaultMemberUniqueName="[게임대여].[단가].[All]" allUniqueName="[게임대여].[단가].[All]" dimensionUniqueName="[게임대여]" displayFolder="" count="0" memberValueDatatype="20" unbalanced="0"/>
    <cacheHierarchy uniqueName="[게임대여].[수량]" caption="수량" attribute="1" defaultMemberUniqueName="[게임대여].[수량].[All]" allUniqueName="[게임대여].[수량].[All]" dimensionUniqueName="[게임대여]" displayFolder="" count="0" memberValueDatatype="20" unbalanced="0"/>
    <cacheHierarchy uniqueName="[게임대여 1].[제품명]" caption="제품명" attribute="1" defaultMemberUniqueName="[게임대여 1].[제품명].[All]" allUniqueName="[게임대여 1].[제품명].[All]" dimensionUniqueName="[게임대여 1]" displayFolder="" count="0" memberValueDatatype="130" unbalanced="0"/>
    <cacheHierarchy uniqueName="[게임대여 1].[등급]" caption="등급" attribute="1" defaultMemberUniqueName="[게임대여 1].[등급].[All]" allUniqueName="[게임대여 1].[등급].[All]" dimensionUniqueName="[게임대여 1]" displayFolder="" count="0" memberValueDatatype="130" unbalanced="0"/>
    <cacheHierarchy uniqueName="[게임대여 1].[단가]" caption="단가" attribute="1" defaultMemberUniqueName="[게임대여 1].[단가].[All]" allUniqueName="[게임대여 1].[단가].[All]" dimensionUniqueName="[게임대여 1]" displayFolder="" count="0" memberValueDatatype="20" unbalanced="0"/>
    <cacheHierarchy uniqueName="[게임대여 1].[수량]" caption="수량" attribute="1" defaultMemberUniqueName="[게임대여 1].[수량].[All]" allUniqueName="[게임대여 1].[수량].[All]" dimensionUniqueName="[게임대여 1]" displayFolder="" count="0" memberValueDatatype="20" unbalanced="0"/>
    <cacheHierarchy uniqueName="[Measures].[__XL_Count 게임대여]" caption="__XL_Count 게임대여" measure="1" displayFolder="" measureGroup="게임대여" count="0" hidden="1"/>
    <cacheHierarchy uniqueName="[Measures].[__XL_Count 게임대여 1]" caption="__XL_Count 게임대여 1" measure="1" displayFolder="" measureGroup="게임대여 1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게임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수량]" caption="합계: 수량" measure="1" displayFolder="" measureGroup="게임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 2]" caption="합계: 단가 2" measure="1" displayFolder="" measureGroup="게임대여 1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합계: 수량 2]" caption="합계: 수량 2" measure="1" displayFolder="" measureGroup="게임대여 1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3">
    <dimension measure="1" name="Measures" uniqueName="[Measures]" caption="Measures"/>
    <dimension name="게임대여" uniqueName="[게임대여]" caption="게임대여"/>
    <dimension name="게임대여 1" uniqueName="[게임대여 1]" caption="게임대여 1"/>
  </dimensions>
  <measureGroups count="2">
    <measureGroup name="게임대여" caption="게임대여"/>
    <measureGroup name="게임대여 1" caption="게임대여 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KIRUser" refreshedDate="45609.954640625001" backgroundQuery="1" createdVersion="8" refreshedVersion="8" minRefreshableVersion="3" recordCount="0" supportSubquery="1" supportAdvancedDrill="1" xr:uid="{639E2EF1-EA8F-41D9-BE95-CA1E87BEFF9E}">
  <cacheSource type="external" connectionId="1"/>
  <cacheFields count="4">
    <cacheField name="[게임대여 1].[등급].[등급]" caption="등급" numFmtId="0" hierarchy="5" level="1">
      <sharedItems containsSemiMixedTypes="0" containsNonDate="0" containsString="0"/>
    </cacheField>
    <cacheField name="[게임대여 1].[제품명].[제품명]" caption="제품명" numFmtId="0" hierarchy="4" level="1">
      <sharedItems count="4">
        <s v="라나지"/>
        <s v="용의 전설"/>
        <s v="포가튼 왕국2"/>
        <s v="한국 협객전"/>
      </sharedItems>
    </cacheField>
    <cacheField name="[Measures].[합계: 단가 2]" caption="합계: 단가 2" numFmtId="0" hierarchy="13" level="32767"/>
    <cacheField name="[Measures].[합계: 수량 2]" caption="합계: 수량 2" numFmtId="0" hierarchy="14" level="32767"/>
  </cacheFields>
  <cacheHierarchies count="15">
    <cacheHierarchy uniqueName="[게임대여].[제품명]" caption="제품명" attribute="1" defaultMemberUniqueName="[게임대여].[제품명].[All]" allUniqueName="[게임대여].[제품명].[All]" dimensionUniqueName="[게임대여]" displayFolder="" count="0" memberValueDatatype="130" unbalanced="0"/>
    <cacheHierarchy uniqueName="[게임대여].[등급]" caption="등급" attribute="1" defaultMemberUniqueName="[게임대여].[등급].[All]" allUniqueName="[게임대여].[등급].[All]" dimensionUniqueName="[게임대여]" displayFolder="" count="0" memberValueDatatype="130" unbalanced="0"/>
    <cacheHierarchy uniqueName="[게임대여].[단가]" caption="단가" attribute="1" defaultMemberUniqueName="[게임대여].[단가].[All]" allUniqueName="[게임대여].[단가].[All]" dimensionUniqueName="[게임대여]" displayFolder="" count="0" memberValueDatatype="20" unbalanced="0"/>
    <cacheHierarchy uniqueName="[게임대여].[수량]" caption="수량" attribute="1" defaultMemberUniqueName="[게임대여].[수량].[All]" allUniqueName="[게임대여].[수량].[All]" dimensionUniqueName="[게임대여]" displayFolder="" count="0" memberValueDatatype="20" unbalanced="0"/>
    <cacheHierarchy uniqueName="[게임대여 1].[제품명]" caption="제품명" attribute="1" defaultMemberUniqueName="[게임대여 1].[제품명].[All]" allUniqueName="[게임대여 1].[제품명].[All]" dimensionUniqueName="[게임대여 1]" displayFolder="" count="2" memberValueDatatype="130" unbalanced="0">
      <fieldsUsage count="2">
        <fieldUsage x="-1"/>
        <fieldUsage x="1"/>
      </fieldsUsage>
    </cacheHierarchy>
    <cacheHierarchy uniqueName="[게임대여 1].[등급]" caption="등급" attribute="1" defaultMemberUniqueName="[게임대여 1].[등급].[All]" allUniqueName="[게임대여 1].[등급].[All]" dimensionUniqueName="[게임대여 1]" displayFolder="" count="2" memberValueDatatype="130" unbalanced="0">
      <fieldsUsage count="2">
        <fieldUsage x="-1"/>
        <fieldUsage x="0"/>
      </fieldsUsage>
    </cacheHierarchy>
    <cacheHierarchy uniqueName="[게임대여 1].[단가]" caption="단가" attribute="1" defaultMemberUniqueName="[게임대여 1].[단가].[All]" allUniqueName="[게임대여 1].[단가].[All]" dimensionUniqueName="[게임대여 1]" displayFolder="" count="0" memberValueDatatype="20" unbalanced="0"/>
    <cacheHierarchy uniqueName="[게임대여 1].[수량]" caption="수량" attribute="1" defaultMemberUniqueName="[게임대여 1].[수량].[All]" allUniqueName="[게임대여 1].[수량].[All]" dimensionUniqueName="[게임대여 1]" displayFolder="" count="0" memberValueDatatype="20" unbalanced="0"/>
    <cacheHierarchy uniqueName="[Measures].[__XL_Count 게임대여]" caption="__XL_Count 게임대여" measure="1" displayFolder="" measureGroup="게임대여" count="0" hidden="1"/>
    <cacheHierarchy uniqueName="[Measures].[__XL_Count 게임대여 1]" caption="__XL_Count 게임대여 1" measure="1" displayFolder="" measureGroup="게임대여 1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게임대여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수량]" caption="합계: 수량" measure="1" displayFolder="" measureGroup="게임대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 2]" caption="합계: 단가 2" measure="1" displayFolder="" measureGroup="게임대여 1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합계: 수량 2]" caption="합계: 수량 2" measure="1" displayFolder="" measureGroup="게임대여 1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3">
    <dimension measure="1" name="Measures" uniqueName="[Measures]" caption="Measures"/>
    <dimension name="게임대여" uniqueName="[게임대여]" caption="게임대여"/>
    <dimension name="게임대여 1" uniqueName="[게임대여 1]" caption="게임대여 1"/>
  </dimensions>
  <measureGroups count="2">
    <measureGroup name="게임대여" caption="게임대여"/>
    <measureGroup name="게임대여 1" caption="게임대여 1"/>
  </measureGroups>
  <maps count="2">
    <map measureGroup="0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398D8C-96F9-4DF5-8B0C-639C950F10CB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A3:C8" firstHeaderRow="0" firstDataRow="1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" name="[게임대여].[등급].&amp;[18세이상]" cap="18세이상"/>
  </pageFields>
  <dataFields count="2">
    <dataField name="합계: 단가" fld="2" showDataAs="percentOfCol" baseField="0" baseItem="0" numFmtId="10"/>
    <dataField name="합계: 수량" fld="3" showDataAs="percentOfCol" baseField="0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게임대여">
        <x15:activeTabTopLevelEntity name="[게임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7DF3B8-A109-4286-97BD-31185B220496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outline="1" outlineData="1" multipleFieldFilters="0" rowHeaderCaption="제품명">
  <location ref="A3:C8" firstHeaderRow="0" firstDataRow="1" firstDataCol="1" rowPageCount="1" colPageCount="1"/>
  <pivotFields count="4"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dataField="1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5" name="[게임대여 1].[등급].&amp;[18세이상]" cap="18세이상"/>
  </pageFields>
  <dataFields count="2">
    <dataField name="합계: 수량" fld="3" showDataAs="percentOfCol" baseField="0" baseItem="0" numFmtId="10"/>
    <dataField name="합계: 단가" fld="2" showDataAs="percentOfCol" baseField="0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게임대여1">
        <x15:activeTabTopLevelEntity name="[게임대여 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H36"/>
  <sheetViews>
    <sheetView workbookViewId="0">
      <selection activeCell="B3" sqref="B3:H22"/>
    </sheetView>
  </sheetViews>
  <sheetFormatPr defaultRowHeight="16.5"/>
  <cols>
    <col min="1" max="1" width="3" customWidth="1"/>
    <col min="2" max="2" width="8.125" customWidth="1"/>
    <col min="3" max="4" width="8.25" customWidth="1"/>
    <col min="5" max="6" width="6.125" customWidth="1"/>
    <col min="7" max="7" width="7.125" customWidth="1"/>
    <col min="8" max="8" width="12.5" bestFit="1" customWidth="1"/>
  </cols>
  <sheetData>
    <row r="2" spans="2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</row>
    <row r="4" spans="2:8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8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8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8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8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8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8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8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8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8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8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8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8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>
      <c r="B24" s="2" t="s">
        <v>174</v>
      </c>
    </row>
    <row r="25" spans="2:8">
      <c r="B25" t="b">
        <f>AND(LEFT(B3,1)="P", MID(B3,4,1)&gt;="5")</f>
        <v>0</v>
      </c>
    </row>
    <row r="27" spans="2:8">
      <c r="B27" t="s">
        <v>175</v>
      </c>
      <c r="C27" t="s">
        <v>176</v>
      </c>
      <c r="D27" t="s">
        <v>177</v>
      </c>
      <c r="E27" t="s">
        <v>178</v>
      </c>
    </row>
    <row r="28" spans="2:8">
      <c r="B28" s="2" t="s">
        <v>47</v>
      </c>
      <c r="C28" s="2" t="s">
        <v>21</v>
      </c>
      <c r="D28" s="2" t="s">
        <v>9</v>
      </c>
      <c r="E28" s="2" t="s">
        <v>10</v>
      </c>
    </row>
    <row r="29" spans="2:8">
      <c r="B29" s="2" t="s">
        <v>49</v>
      </c>
      <c r="C29" s="2" t="s">
        <v>24</v>
      </c>
      <c r="D29" s="2" t="s">
        <v>9</v>
      </c>
      <c r="E29" s="2" t="s">
        <v>23</v>
      </c>
    </row>
    <row r="30" spans="2:8">
      <c r="B30" s="2" t="s">
        <v>50</v>
      </c>
      <c r="C30" s="2" t="s">
        <v>25</v>
      </c>
      <c r="D30" s="2" t="s">
        <v>18</v>
      </c>
      <c r="E30" s="2" t="s">
        <v>23</v>
      </c>
    </row>
    <row r="31" spans="2:8">
      <c r="B31" s="2" t="s">
        <v>52</v>
      </c>
      <c r="C31" s="2" t="s">
        <v>27</v>
      </c>
      <c r="D31" s="2" t="s">
        <v>18</v>
      </c>
      <c r="E31" s="2" t="s">
        <v>23</v>
      </c>
    </row>
    <row r="32" spans="2:8">
      <c r="B32" s="2" t="s">
        <v>54</v>
      </c>
      <c r="C32" s="2" t="s">
        <v>29</v>
      </c>
      <c r="D32" s="2" t="s">
        <v>9</v>
      </c>
      <c r="E32" s="2" t="s">
        <v>23</v>
      </c>
    </row>
    <row r="33" spans="2:5">
      <c r="B33" s="2"/>
      <c r="C33" s="2"/>
      <c r="D33" s="2"/>
      <c r="E33" s="2"/>
    </row>
    <row r="34" spans="2:5">
      <c r="B34" s="2"/>
      <c r="C34" s="2"/>
      <c r="D34" s="2"/>
      <c r="E34" s="2"/>
    </row>
    <row r="35" spans="2:5">
      <c r="B35" s="2"/>
      <c r="C35" s="2"/>
      <c r="D35" s="2"/>
      <c r="E35" s="2"/>
    </row>
    <row r="36" spans="2:5">
      <c r="B36" s="2"/>
      <c r="C36" s="2"/>
      <c r="D36" s="2"/>
      <c r="E36" s="2"/>
    </row>
  </sheetData>
  <phoneticPr fontId="1" type="noConversion"/>
  <conditionalFormatting sqref="B3:H22">
    <cfRule type="expression" dxfId="5" priority="1">
      <formula>AND(ISEVEN(MONTH($H3)),$H3&gt;=DATE(2020,1,1))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>
    <pageSetUpPr fitToPage="1"/>
  </sheetPr>
  <dimension ref="A1:I20"/>
  <sheetViews>
    <sheetView workbookViewId="0">
      <selection sqref="A1:I1"/>
    </sheetView>
  </sheetViews>
  <sheetFormatPr defaultRowHeight="16.5"/>
  <cols>
    <col min="1" max="1" width="11.75" customWidth="1"/>
    <col min="2" max="2" width="10.875" bestFit="1" customWidth="1"/>
    <col min="3" max="4" width="9.25" bestFit="1" customWidth="1"/>
    <col min="5" max="5" width="14.625" bestFit="1" customWidth="1"/>
    <col min="6" max="7" width="9.25" bestFit="1" customWidth="1"/>
    <col min="8" max="9" width="14.625" bestFit="1" customWidth="1"/>
  </cols>
  <sheetData>
    <row r="1" spans="1:9" ht="20.25">
      <c r="A1" s="32" t="s">
        <v>55</v>
      </c>
      <c r="B1" s="32"/>
      <c r="C1" s="32"/>
      <c r="D1" s="32"/>
      <c r="E1" s="32"/>
      <c r="F1" s="32"/>
      <c r="G1" s="32"/>
      <c r="H1" s="32"/>
      <c r="I1" s="32"/>
    </row>
    <row r="3" spans="1:9">
      <c r="A3" s="31" t="s">
        <v>56</v>
      </c>
      <c r="B3" s="31" t="s">
        <v>57</v>
      </c>
      <c r="C3" s="31" t="s">
        <v>58</v>
      </c>
      <c r="D3" s="31"/>
      <c r="E3" s="31"/>
      <c r="F3" s="31" t="s">
        <v>59</v>
      </c>
      <c r="G3" s="31"/>
      <c r="H3" s="31"/>
      <c r="I3" s="31" t="s">
        <v>60</v>
      </c>
    </row>
    <row r="4" spans="1:9">
      <c r="A4" s="31"/>
      <c r="B4" s="31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31"/>
    </row>
    <row r="5" spans="1:9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>
      <c r="A16" s="29" t="s">
        <v>74</v>
      </c>
      <c r="B16" s="30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>
      <c r="A18" s="31" t="s">
        <v>75</v>
      </c>
      <c r="B18" s="31"/>
      <c r="C18" s="31"/>
    </row>
    <row r="19" spans="1:3">
      <c r="A19" s="4" t="s">
        <v>76</v>
      </c>
      <c r="B19" s="4" t="s">
        <v>58</v>
      </c>
      <c r="C19" s="4" t="s">
        <v>59</v>
      </c>
    </row>
    <row r="20" spans="1: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headerFooter>
    <oddFooter>&amp;L작성일은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L20"/>
  <sheetViews>
    <sheetView workbookViewId="0">
      <selection activeCell="F22" sqref="F22"/>
    </sheetView>
  </sheetViews>
  <sheetFormatPr defaultRowHeight="16.5"/>
  <cols>
    <col min="1" max="1" width="10.25" customWidth="1"/>
    <col min="4" max="4" width="6.25" customWidth="1"/>
    <col min="5" max="5" width="11.25" customWidth="1"/>
    <col min="6" max="6" width="15.875" bestFit="1" customWidth="1"/>
    <col min="7" max="7" width="11.625" bestFit="1" customWidth="1"/>
    <col min="8" max="8" width="12.875" customWidth="1"/>
    <col min="9" max="9" width="12.625" customWidth="1"/>
  </cols>
  <sheetData>
    <row r="1" spans="1:9">
      <c r="A1" t="s">
        <v>79</v>
      </c>
      <c r="B1" t="s">
        <v>80</v>
      </c>
      <c r="H1" t="s">
        <v>81</v>
      </c>
      <c r="I1" s="3">
        <v>45125</v>
      </c>
    </row>
    <row r="2" spans="1:9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27">
        <f>INT(_xlfn.DAYS($I$1,E3)/365)</f>
        <v>8</v>
      </c>
      <c r="G3" s="5" t="e" cm="1">
        <f t="array" ref="G3">kb기본급(E3,F3,B13)</f>
        <v>#VALUE!</v>
      </c>
      <c r="H3" s="5">
        <v>640000</v>
      </c>
      <c r="I3" s="5"/>
    </row>
    <row r="4" spans="1:9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27">
        <f t="shared" ref="F4:F11" si="0">INT(_xlfn.DAYS($I$1,E4)/365)</f>
        <v>2</v>
      </c>
      <c r="G4" s="5"/>
      <c r="H4" s="5">
        <v>375000</v>
      </c>
      <c r="I4" s="5"/>
    </row>
    <row r="5" spans="1:9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27">
        <f t="shared" si="0"/>
        <v>1</v>
      </c>
      <c r="G5" s="5"/>
      <c r="H5" s="5">
        <v>200000</v>
      </c>
      <c r="I5" s="5"/>
    </row>
    <row r="6" spans="1:9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27">
        <f t="shared" si="0"/>
        <v>10</v>
      </c>
      <c r="G6" s="5"/>
      <c r="H6" s="5">
        <v>560000</v>
      </c>
      <c r="I6" s="5"/>
    </row>
    <row r="7" spans="1:9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27">
        <f t="shared" si="0"/>
        <v>2</v>
      </c>
      <c r="G7" s="5"/>
      <c r="H7" s="5">
        <v>190000</v>
      </c>
      <c r="I7" s="5"/>
    </row>
    <row r="8" spans="1:9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27">
        <f t="shared" si="0"/>
        <v>3</v>
      </c>
      <c r="G8" s="5"/>
      <c r="H8" s="5">
        <v>200000</v>
      </c>
      <c r="I8" s="5"/>
    </row>
    <row r="9" spans="1:9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27">
        <f t="shared" si="0"/>
        <v>2</v>
      </c>
      <c r="G9" s="5"/>
      <c r="H9" s="5">
        <v>360000</v>
      </c>
      <c r="I9" s="5"/>
    </row>
    <row r="10" spans="1:9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27">
        <f t="shared" si="0"/>
        <v>1</v>
      </c>
      <c r="G10" s="5"/>
      <c r="H10" s="5">
        <v>375000</v>
      </c>
      <c r="I10" s="5"/>
    </row>
    <row r="11" spans="1:9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27">
        <f t="shared" si="0"/>
        <v>3</v>
      </c>
      <c r="G11" s="5"/>
      <c r="H11" s="5">
        <v>520000</v>
      </c>
      <c r="I11" s="5"/>
    </row>
    <row r="13" spans="1:9">
      <c r="A13" s="9" t="s">
        <v>109</v>
      </c>
      <c r="B13" s="5">
        <v>50000</v>
      </c>
      <c r="E13" t="s">
        <v>110</v>
      </c>
    </row>
    <row r="14" spans="1:9">
      <c r="E14" s="4" t="s">
        <v>84</v>
      </c>
      <c r="F14" s="7" t="s">
        <v>114</v>
      </c>
      <c r="G14" s="7" t="s">
        <v>111</v>
      </c>
    </row>
    <row r="15" spans="1:9">
      <c r="A15" t="s">
        <v>112</v>
      </c>
      <c r="E15" s="4" t="s">
        <v>91</v>
      </c>
      <c r="F15" s="5" cm="1">
        <f t="array" ref="F15">MAX(($C$3:$C$11=E15)*$H$3:$H$11)</f>
        <v>640000</v>
      </c>
      <c r="G15" s="5">
        <f>AVERAGEIF($C$3:$C$11,E15,$H$3:$H$11)</f>
        <v>400000</v>
      </c>
    </row>
    <row r="16" spans="1:9">
      <c r="A16" s="4" t="s">
        <v>85</v>
      </c>
      <c r="B16" s="4" t="s">
        <v>113</v>
      </c>
      <c r="E16" s="4" t="s">
        <v>8</v>
      </c>
      <c r="F16" s="5" cm="1">
        <f t="array" ref="F16">MAX(($C$3:$C$11=E16)*$H$3:$H$11)</f>
        <v>520000</v>
      </c>
      <c r="G16" s="5">
        <f t="shared" ref="G16:G17" si="1">AVERAGEIF($C$3:$C$11,E16,$H$3:$H$11)</f>
        <v>361666.66666666669</v>
      </c>
    </row>
    <row r="17" spans="1:12">
      <c r="A17" s="9">
        <v>1</v>
      </c>
      <c r="B17" s="9">
        <v>0.02</v>
      </c>
      <c r="E17" s="4" t="s">
        <v>12</v>
      </c>
      <c r="F17" s="5" cm="1">
        <f t="array" ref="F17">MAX(($C$3:$C$11=E17)*$H$3:$H$11)</f>
        <v>560000</v>
      </c>
      <c r="G17" s="5">
        <f t="shared" si="1"/>
        <v>378333.33333333331</v>
      </c>
      <c r="L17">
        <f>_xlfn.RANK.EQ(H3,H3:H11,0)</f>
        <v>1</v>
      </c>
    </row>
    <row r="18" spans="1:12">
      <c r="A18" s="9">
        <v>5</v>
      </c>
      <c r="B18" s="9">
        <v>0.05</v>
      </c>
    </row>
    <row r="19" spans="1:12">
      <c r="A19" s="9">
        <v>10</v>
      </c>
      <c r="B19" s="9">
        <v>0.08</v>
      </c>
    </row>
    <row r="20" spans="1:12">
      <c r="A20" s="9">
        <v>15</v>
      </c>
      <c r="B20" s="9">
        <v>0.13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EC4C-F380-44AA-861B-A9BB98FA7302}">
  <sheetPr codeName="Sheet9"/>
  <dimension ref="A1:C8"/>
  <sheetViews>
    <sheetView workbookViewId="0">
      <selection activeCell="B3" sqref="B3"/>
    </sheetView>
  </sheetViews>
  <sheetFormatPr defaultRowHeight="16.5"/>
  <cols>
    <col min="1" max="1" width="12.75" bestFit="1" customWidth="1"/>
    <col min="2" max="2" width="11.125" bestFit="1" customWidth="1"/>
    <col min="3" max="3" width="10.375" bestFit="1" customWidth="1"/>
    <col min="4" max="4" width="7.5" bestFit="1" customWidth="1"/>
  </cols>
  <sheetData>
    <row r="1" spans="1:3">
      <c r="A1" s="24" t="s">
        <v>179</v>
      </c>
      <c r="B1" t="s" vm="1">
        <v>181</v>
      </c>
    </row>
    <row r="3" spans="1:3">
      <c r="A3" s="26" t="s">
        <v>56</v>
      </c>
      <c r="B3" s="2" t="s">
        <v>186</v>
      </c>
      <c r="C3" s="2" t="s">
        <v>187</v>
      </c>
    </row>
    <row r="4" spans="1:3">
      <c r="A4" s="2" t="s">
        <v>182</v>
      </c>
      <c r="B4" s="25">
        <v>0.41237113402061853</v>
      </c>
      <c r="C4" s="25">
        <v>0.41984732824427479</v>
      </c>
    </row>
    <row r="5" spans="1:3">
      <c r="A5" s="2" t="s">
        <v>180</v>
      </c>
      <c r="B5" s="25">
        <v>0.29690721649484536</v>
      </c>
      <c r="C5" s="25">
        <v>0.24427480916030533</v>
      </c>
    </row>
    <row r="6" spans="1:3">
      <c r="A6" s="2" t="s">
        <v>183</v>
      </c>
      <c r="B6" s="25">
        <v>0.21649484536082475</v>
      </c>
      <c r="C6" s="25">
        <v>0.25954198473282442</v>
      </c>
    </row>
    <row r="7" spans="1:3">
      <c r="A7" s="2" t="s">
        <v>184</v>
      </c>
      <c r="B7" s="25">
        <v>7.422680412371134E-2</v>
      </c>
      <c r="C7" s="25">
        <v>7.6335877862595422E-2</v>
      </c>
    </row>
    <row r="8" spans="1:3">
      <c r="A8" s="2" t="s">
        <v>185</v>
      </c>
      <c r="B8" s="25">
        <v>1</v>
      </c>
      <c r="C8" s="2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:C8"/>
  <sheetViews>
    <sheetView workbookViewId="0">
      <selection activeCell="A4" sqref="A4"/>
    </sheetView>
  </sheetViews>
  <sheetFormatPr defaultRowHeight="16.5"/>
  <cols>
    <col min="1" max="1" width="13.875" bestFit="1" customWidth="1"/>
    <col min="2" max="2" width="11.125" bestFit="1" customWidth="1"/>
    <col min="3" max="3" width="10.375" bestFit="1" customWidth="1"/>
  </cols>
  <sheetData>
    <row r="1" spans="1:3">
      <c r="A1" s="24" t="s">
        <v>179</v>
      </c>
      <c r="B1" t="s" vm="2">
        <v>181</v>
      </c>
    </row>
    <row r="3" spans="1:3">
      <c r="A3" s="26" t="s">
        <v>56</v>
      </c>
      <c r="B3" s="2" t="s">
        <v>187</v>
      </c>
      <c r="C3" s="2" t="s">
        <v>186</v>
      </c>
    </row>
    <row r="4" spans="1:3">
      <c r="A4" s="28" t="s">
        <v>182</v>
      </c>
      <c r="B4" s="25">
        <v>0.41984732824427479</v>
      </c>
      <c r="C4" s="25">
        <v>0.41237113402061853</v>
      </c>
    </row>
    <row r="5" spans="1:3">
      <c r="A5" s="28" t="s">
        <v>180</v>
      </c>
      <c r="B5" s="25">
        <v>0.24427480916030533</v>
      </c>
      <c r="C5" s="25">
        <v>0.29690721649484536</v>
      </c>
    </row>
    <row r="6" spans="1:3">
      <c r="A6" s="28" t="s">
        <v>183</v>
      </c>
      <c r="B6" s="25">
        <v>0.25954198473282442</v>
      </c>
      <c r="C6" s="25">
        <v>0.21649484536082475</v>
      </c>
    </row>
    <row r="7" spans="1:3">
      <c r="A7" s="28" t="s">
        <v>184</v>
      </c>
      <c r="B7" s="25">
        <v>7.6335877862595422E-2</v>
      </c>
      <c r="C7" s="25">
        <v>7.422680412371134E-2</v>
      </c>
    </row>
    <row r="8" spans="1:3">
      <c r="A8" s="28" t="s">
        <v>185</v>
      </c>
      <c r="B8" s="25">
        <v>1</v>
      </c>
      <c r="C8" s="25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>
      <selection activeCell="L15" sqref="L15"/>
    </sheetView>
  </sheetViews>
  <sheetFormatPr defaultRowHeight="16.5"/>
  <cols>
    <col min="1" max="1" width="3.25" customWidth="1"/>
    <col min="2" max="2" width="12.625" customWidth="1"/>
    <col min="3" max="3" width="10.875" customWidth="1"/>
    <col min="4" max="4" width="9" customWidth="1"/>
  </cols>
  <sheetData>
    <row r="1" spans="2:8">
      <c r="B1" s="10" t="s">
        <v>115</v>
      </c>
      <c r="C1" s="10"/>
    </row>
    <row r="3" spans="2:8">
      <c r="B3" s="4" t="s">
        <v>116</v>
      </c>
      <c r="C3" s="9">
        <v>8.6</v>
      </c>
    </row>
    <row r="4" spans="2:8">
      <c r="B4" s="4" t="s">
        <v>117</v>
      </c>
      <c r="C4" s="9">
        <v>6.2</v>
      </c>
      <c r="E4" s="33" t="s">
        <v>118</v>
      </c>
      <c r="F4" s="33"/>
      <c r="G4" s="33"/>
      <c r="H4" s="33"/>
    </row>
    <row r="5" spans="2:8">
      <c r="B5" s="4" t="s">
        <v>119</v>
      </c>
      <c r="C5" s="9">
        <v>9</v>
      </c>
      <c r="E5" s="4" t="s">
        <v>120</v>
      </c>
      <c r="F5" s="4" t="s">
        <v>116</v>
      </c>
      <c r="G5" s="4" t="s">
        <v>117</v>
      </c>
      <c r="H5" s="4" t="s">
        <v>119</v>
      </c>
    </row>
    <row r="6" spans="2:8">
      <c r="B6" s="7" t="s">
        <v>121</v>
      </c>
      <c r="C6" s="9">
        <f>C3*F6+C4*G6+C5*H6</f>
        <v>7.8000000000000007</v>
      </c>
      <c r="E6" s="4" t="s">
        <v>122</v>
      </c>
      <c r="F6" s="11">
        <v>0.2</v>
      </c>
      <c r="G6" s="11">
        <v>0.4</v>
      </c>
      <c r="H6" s="11">
        <v>0.4</v>
      </c>
    </row>
    <row r="8" spans="2:8">
      <c r="D8" s="31" t="s">
        <v>117</v>
      </c>
      <c r="E8" s="31"/>
      <c r="F8" s="31"/>
      <c r="G8" s="31"/>
      <c r="H8" s="31"/>
    </row>
    <row r="9" spans="2:8">
      <c r="C9">
        <f>C3*F6+C4*G6+C5*H6</f>
        <v>7.8000000000000007</v>
      </c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>
      <c r="B10" s="34" t="s">
        <v>123</v>
      </c>
      <c r="C10" s="11">
        <v>0.5</v>
      </c>
      <c r="D10" s="9">
        <f t="dataTable" ref="D10:H14" dt2D="1" dtr="1" r1="G6" r2="F6"/>
        <v>8.52</v>
      </c>
      <c r="E10" s="9">
        <v>9.14</v>
      </c>
      <c r="F10" s="9">
        <v>9.76</v>
      </c>
      <c r="G10" s="9">
        <v>10.38</v>
      </c>
      <c r="H10" s="9">
        <v>11</v>
      </c>
    </row>
    <row r="11" spans="2:8">
      <c r="B11" s="35"/>
      <c r="C11" s="11">
        <v>0.4</v>
      </c>
      <c r="D11" s="9">
        <v>7.66</v>
      </c>
      <c r="E11" s="9">
        <v>8.2799999999999994</v>
      </c>
      <c r="F11" s="9">
        <v>8.9</v>
      </c>
      <c r="G11" s="9">
        <v>9.52</v>
      </c>
      <c r="H11" s="9">
        <v>10.14</v>
      </c>
    </row>
    <row r="12" spans="2:8">
      <c r="B12" s="35"/>
      <c r="C12" s="11">
        <v>0.3</v>
      </c>
      <c r="D12" s="9">
        <v>6.8</v>
      </c>
      <c r="E12" s="9">
        <v>7.42</v>
      </c>
      <c r="F12" s="9">
        <v>8.0399999999999991</v>
      </c>
      <c r="G12" s="9">
        <v>8.66</v>
      </c>
      <c r="H12" s="9">
        <v>9.2799999999999994</v>
      </c>
    </row>
    <row r="13" spans="2:8">
      <c r="B13" s="35"/>
      <c r="C13" s="11">
        <v>0.2</v>
      </c>
      <c r="D13" s="9">
        <v>5.9399999999999995</v>
      </c>
      <c r="E13" s="9">
        <v>6.5600000000000005</v>
      </c>
      <c r="F13" s="9">
        <v>7.18</v>
      </c>
      <c r="G13" s="9">
        <v>7.8000000000000007</v>
      </c>
      <c r="H13" s="9">
        <v>8.42</v>
      </c>
    </row>
    <row r="14" spans="2:8">
      <c r="B14" s="36"/>
      <c r="C14" s="11">
        <v>0.1</v>
      </c>
      <c r="D14" s="9">
        <v>5.08</v>
      </c>
      <c r="E14" s="9">
        <v>5.7</v>
      </c>
      <c r="F14" s="9">
        <v>6.32</v>
      </c>
      <c r="G14" s="9">
        <v>6.94</v>
      </c>
      <c r="H14" s="9">
        <v>7.5600000000000005</v>
      </c>
    </row>
  </sheetData>
  <mergeCells count="3">
    <mergeCell ref="E4:H4"/>
    <mergeCell ref="D8:H8"/>
    <mergeCell ref="B10:B14"/>
  </mergeCells>
  <phoneticPr fontId="1" type="noConversion"/>
  <conditionalFormatting sqref="D10:H14">
    <cfRule type="cellIs" dxfId="1" priority="1" operator="greaterThanOrEqual">
      <formula>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tabSelected="1" workbookViewId="0">
      <selection activeCell="N17" sqref="N17"/>
    </sheetView>
  </sheetViews>
  <sheetFormatPr defaultRowHeight="16.5"/>
  <cols>
    <col min="2" max="2" width="11.25" customWidth="1"/>
    <col min="3" max="4" width="11.625" bestFit="1" customWidth="1"/>
    <col min="5" max="5" width="10.375" customWidth="1"/>
    <col min="6" max="6" width="13" customWidth="1"/>
  </cols>
  <sheetData>
    <row r="1" spans="1:4">
      <c r="B1" s="37" t="s">
        <v>124</v>
      </c>
      <c r="C1" s="37"/>
      <c r="D1" s="37"/>
    </row>
    <row r="3" spans="1:4">
      <c r="A3" s="4" t="s">
        <v>83</v>
      </c>
      <c r="B3" s="4" t="s">
        <v>125</v>
      </c>
      <c r="C3" s="4" t="s">
        <v>126</v>
      </c>
      <c r="D3" s="4" t="s">
        <v>127</v>
      </c>
    </row>
    <row r="4" spans="1:4">
      <c r="A4" s="4" t="s">
        <v>128</v>
      </c>
      <c r="B4" s="4" t="s">
        <v>129</v>
      </c>
      <c r="C4" s="4">
        <v>540</v>
      </c>
      <c r="D4" s="4">
        <v>230</v>
      </c>
    </row>
    <row r="5" spans="1:4">
      <c r="A5" s="4" t="s">
        <v>130</v>
      </c>
      <c r="B5" s="4" t="s">
        <v>131</v>
      </c>
      <c r="C5" s="4">
        <v>430</v>
      </c>
      <c r="D5" s="4">
        <v>210</v>
      </c>
    </row>
    <row r="6" spans="1:4">
      <c r="A6" s="4" t="s">
        <v>132</v>
      </c>
      <c r="B6" s="4" t="s">
        <v>133</v>
      </c>
      <c r="C6" s="4">
        <v>120</v>
      </c>
      <c r="D6" s="4">
        <v>180</v>
      </c>
    </row>
    <row r="7" spans="1:4">
      <c r="A7" s="4" t="s">
        <v>134</v>
      </c>
      <c r="B7" s="4" t="s">
        <v>135</v>
      </c>
      <c r="C7" s="4">
        <v>500</v>
      </c>
      <c r="D7" s="4">
        <v>310</v>
      </c>
    </row>
    <row r="8" spans="1:4">
      <c r="A8" s="4" t="s">
        <v>136</v>
      </c>
      <c r="B8" s="4" t="s">
        <v>133</v>
      </c>
      <c r="C8" s="4">
        <v>120</v>
      </c>
      <c r="D8" s="4">
        <v>110</v>
      </c>
    </row>
    <row r="9" spans="1:4">
      <c r="A9" s="4" t="s">
        <v>137</v>
      </c>
      <c r="B9" s="4" t="s">
        <v>131</v>
      </c>
      <c r="C9" s="4">
        <v>480</v>
      </c>
      <c r="D9" s="4">
        <v>310</v>
      </c>
    </row>
    <row r="10" spans="1:4">
      <c r="A10" s="4" t="s">
        <v>138</v>
      </c>
      <c r="B10" s="4" t="s">
        <v>133</v>
      </c>
      <c r="C10" s="4">
        <v>160</v>
      </c>
      <c r="D10" s="4">
        <v>172</v>
      </c>
    </row>
    <row r="11" spans="1:4">
      <c r="A11" s="4" t="s">
        <v>139</v>
      </c>
      <c r="B11" s="4" t="s">
        <v>133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workbookViewId="0">
      <selection activeCell="I4" sqref="I4:I11"/>
    </sheetView>
  </sheetViews>
  <sheetFormatPr defaultRowHeight="16.5"/>
  <cols>
    <col min="1" max="1" width="2.625" customWidth="1"/>
    <col min="2" max="2" width="8.75" customWidth="1"/>
    <col min="3" max="7" width="8.875" customWidth="1"/>
    <col min="8" max="9" width="10.125" customWidth="1"/>
  </cols>
  <sheetData>
    <row r="1" spans="1:9">
      <c r="A1" s="12"/>
      <c r="B1" s="12"/>
      <c r="C1" s="12"/>
      <c r="D1" s="12"/>
      <c r="E1" s="12"/>
      <c r="F1" s="12"/>
      <c r="G1" s="12"/>
      <c r="H1" s="12"/>
    </row>
    <row r="2" spans="1:9" ht="17.25">
      <c r="A2" s="12"/>
      <c r="B2" s="13" t="s">
        <v>140</v>
      </c>
      <c r="C2" s="14"/>
      <c r="D2" s="14"/>
      <c r="E2" s="14"/>
      <c r="F2" s="14"/>
      <c r="G2" s="14"/>
      <c r="H2" s="14"/>
    </row>
    <row r="3" spans="1:9">
      <c r="A3" s="12"/>
      <c r="B3" s="15" t="s">
        <v>141</v>
      </c>
      <c r="C3" s="16" t="s">
        <v>142</v>
      </c>
      <c r="D3" s="17" t="s">
        <v>143</v>
      </c>
      <c r="E3" s="17" t="s">
        <v>144</v>
      </c>
      <c r="F3" s="17" t="s">
        <v>145</v>
      </c>
      <c r="G3" s="17" t="s">
        <v>146</v>
      </c>
      <c r="H3" s="17" t="s">
        <v>147</v>
      </c>
      <c r="I3" s="17" t="s">
        <v>148</v>
      </c>
    </row>
    <row r="4" spans="1:9">
      <c r="A4" s="12"/>
      <c r="B4" s="15" t="s">
        <v>149</v>
      </c>
      <c r="C4" s="18" t="s">
        <v>150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4">
        <f t="shared" ref="I4:I11" si="1">_xlfn.RANK.EQ(H4,$H$4:$H$11)</f>
        <v>3</v>
      </c>
    </row>
    <row r="5" spans="1:9">
      <c r="A5" s="12"/>
      <c r="B5" s="15" t="s">
        <v>151</v>
      </c>
      <c r="C5" s="18" t="s">
        <v>152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4">
        <f t="shared" si="1"/>
        <v>7</v>
      </c>
    </row>
    <row r="6" spans="1:9">
      <c r="A6" s="12"/>
      <c r="B6" s="15" t="s">
        <v>153</v>
      </c>
      <c r="C6" s="18" t="s">
        <v>154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4">
        <f t="shared" si="1"/>
        <v>2</v>
      </c>
    </row>
    <row r="7" spans="1:9">
      <c r="A7" s="12"/>
      <c r="B7" s="15" t="s">
        <v>155</v>
      </c>
      <c r="C7" s="18" t="s">
        <v>152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4">
        <f t="shared" si="1"/>
        <v>5</v>
      </c>
    </row>
    <row r="8" spans="1:9">
      <c r="A8" s="12"/>
      <c r="B8" s="15" t="s">
        <v>156</v>
      </c>
      <c r="C8" s="18" t="s">
        <v>150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4">
        <f t="shared" si="1"/>
        <v>6</v>
      </c>
    </row>
    <row r="9" spans="1:9">
      <c r="A9" s="12"/>
      <c r="B9" s="15" t="s">
        <v>157</v>
      </c>
      <c r="C9" s="18" t="s">
        <v>154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4">
        <f t="shared" si="1"/>
        <v>4</v>
      </c>
    </row>
    <row r="10" spans="1:9">
      <c r="A10" s="12"/>
      <c r="B10" s="15" t="s">
        <v>158</v>
      </c>
      <c r="C10" s="18" t="s">
        <v>150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4">
        <f t="shared" si="1"/>
        <v>8</v>
      </c>
    </row>
    <row r="11" spans="1:9">
      <c r="A11" s="12"/>
      <c r="B11" s="15" t="s">
        <v>159</v>
      </c>
      <c r="C11" s="18" t="s">
        <v>152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4">
        <f t="shared" si="1"/>
        <v>1</v>
      </c>
    </row>
    <row r="13" spans="1:9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4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9"/>
  <sheetViews>
    <sheetView workbookViewId="0"/>
  </sheetViews>
  <sheetFormatPr defaultRowHeight="16.5"/>
  <sheetData>
    <row r="1" spans="1:7" ht="19.5">
      <c r="A1" s="23" t="s">
        <v>160</v>
      </c>
    </row>
    <row r="3" spans="1:7">
      <c r="A3" s="2" t="s">
        <v>161</v>
      </c>
      <c r="B3" s="2" t="s">
        <v>1</v>
      </c>
      <c r="C3" s="2" t="s">
        <v>162</v>
      </c>
      <c r="D3" s="2" t="s">
        <v>163</v>
      </c>
      <c r="G3" t="s">
        <v>164</v>
      </c>
    </row>
    <row r="4" spans="1:7">
      <c r="A4" t="s">
        <v>165</v>
      </c>
      <c r="B4" t="s">
        <v>166</v>
      </c>
      <c r="C4">
        <v>100</v>
      </c>
      <c r="D4">
        <v>100</v>
      </c>
      <c r="G4" t="s">
        <v>165</v>
      </c>
    </row>
    <row r="5" spans="1:7">
      <c r="A5" t="s">
        <v>167</v>
      </c>
      <c r="B5" t="s">
        <v>168</v>
      </c>
      <c r="C5">
        <v>80</v>
      </c>
      <c r="D5">
        <v>90</v>
      </c>
      <c r="G5" t="s">
        <v>167</v>
      </c>
    </row>
    <row r="6" spans="1:7">
      <c r="A6" t="s">
        <v>169</v>
      </c>
      <c r="B6" t="s">
        <v>170</v>
      </c>
      <c r="C6">
        <v>88</v>
      </c>
      <c r="D6">
        <v>92</v>
      </c>
      <c r="G6" t="s">
        <v>169</v>
      </c>
    </row>
    <row r="7" spans="1:7">
      <c r="G7" t="s">
        <v>171</v>
      </c>
    </row>
    <row r="8" spans="1:7">
      <c r="G8" t="s">
        <v>172</v>
      </c>
    </row>
    <row r="9" spans="1:7">
      <c r="G9" t="s">
        <v>173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123825</xdr:colOff>
                <xdr:row>2</xdr:row>
                <xdr:rowOff>0</xdr:rowOff>
              </from>
              <to>
                <xdr:col>5</xdr:col>
                <xdr:colOff>514350</xdr:colOff>
                <xdr:row>8</xdr:row>
                <xdr:rowOff>85725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e e f 4 f 2 5 - e 8 9 d - 4 2 5 2 - 8 e d 9 - e 6 c c 3 4 9 e 1 1 1 d "   x m l n s = " h t t p : / / s c h e m a s . m i c r o s o f t . c o m / D a t a M a s h u p " > A A A A A B U D A A B Q S w M E F A A C A A g A 6 b B t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O m w b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p s G 1 Z K I p H u A 4 A A A A R A A A A E w A c A E Z v c m 1 1 b G F z L 1 N l Y 3 R p b 2 4 x L m 0 g o h g A K K A U A A A A A A A A A A A A A A A A A A A A A A A A A A A A K 0 5 N L s n M z 1 M I h t C G 1 g B Q S w E C L Q A U A A I A C A D p s G 1 Z 7 3 v C S K U A A A D 2 A A A A E g A A A A A A A A A A A A A A A A A A A A A A Q 2 9 u Z m l n L 1 B h Y 2 t h Z 2 U u e G 1 s U E s B A i 0 A F A A C A A g A 6 b B t W Q / K 6 a u k A A A A 6 Q A A A B M A A A A A A A A A A A A A A A A A 8 Q A A A F t D b 2 5 0 Z W 5 0 X 1 R 5 c G V z X S 5 4 b W x Q S w E C L Q A U A A I A C A D p s G 1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9 + l J 9 6 p w o U 2 1 X Y d S G O E I X Q A A A A A C A A A A A A A Q Z g A A A A E A A C A A A A A B m g f H X w Z T w f R W 9 3 + M g w C Y a G Z U s K L L Z C u Q M D 5 q H I 3 V g Q A A A A A O g A A A A A I A A C A A A A B u v Y J M 8 O c I G 9 E Y p x J 2 R J 2 p Q u 0 F q + / z + 8 e 9 q g H E P / e 5 l l A A A A A n 1 / T z T N l E I b e m u n L + d G q T B s X d F 0 T P 6 v o w i 9 e H t m H 4 7 X 9 / Y d 8 X w W E w l T e H E b h 3 p V k c w 6 U + w K 0 a t S L d H A 3 S E + 4 y Q 7 r N 1 G x 8 L N y h S r O A 8 N t i K U A A A A A p n i r A 2 N a o 8 v s r r J O F t 2 7 i + i 2 c 8 d 2 2 7 N p M 9 Q T J i G Q l s 5 w e V h m w h + L R 3 A t F O B j Z j 7 2 / l o D 4 W F h J M / F 4 e l 1 x V l f C < / D a t a M a s h u p > 
</file>

<file path=customXml/itemProps1.xml><?xml version="1.0" encoding="utf-8"?>
<ds:datastoreItem xmlns:ds="http://schemas.openxmlformats.org/officeDocument/2006/customXml" ds:itemID="{36AF0342-C04B-4501-9331-11EBC8BD6C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게임대여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이형일[ 학부휴학 / 국제스포츠학부 스포츠비즈니스전공 ]</cp:lastModifiedBy>
  <cp:lastPrinted>2024-11-13T13:05:18Z</cp:lastPrinted>
  <dcterms:created xsi:type="dcterms:W3CDTF">2023-05-12T01:27:33Z</dcterms:created>
  <dcterms:modified xsi:type="dcterms:W3CDTF">2024-11-13T14:00:54Z</dcterms:modified>
</cp:coreProperties>
</file>