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\Desktop\윤윤진\시나공\2025_기본서_컴활1급실기_250715\01 엑셀\04 실전모의고사\"/>
    </mc:Choice>
  </mc:AlternateContent>
  <xr:revisionPtr revIDLastSave="0" documentId="13_ncr:1_{593A2C76-F9E0-4198-B35F-03339CCE2AE2}" xr6:coauthVersionLast="47" xr6:coauthVersionMax="47" xr10:uidLastSave="{00000000-0000-0000-0000-000000000000}"/>
  <bookViews>
    <workbookView xWindow="10305" yWindow="675" windowWidth="17850" windowHeight="15060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B33" i="2" a="1"/>
  <c r="B33" i="2" s="1"/>
  <c r="B34" i="2" a="1"/>
  <c r="B34" i="2"/>
  <c r="B35" i="2" a="1"/>
  <c r="B35" i="2" s="1"/>
  <c r="B32" i="2" a="1"/>
  <c r="B32" i="2" s="1"/>
  <c r="C3" i="4"/>
  <c r="D3" i="4"/>
  <c r="E3" i="4"/>
  <c r="E5" i="4" s="1"/>
  <c r="C4" i="4"/>
  <c r="C5" i="4" s="1"/>
  <c r="D4" i="4"/>
  <c r="E4" i="4"/>
  <c r="D5" i="4"/>
  <c r="C6" i="4"/>
  <c r="D6" i="4"/>
  <c r="D8" i="4" s="1"/>
  <c r="E6" i="4"/>
  <c r="E8" i="4" s="1"/>
  <c r="C7" i="4"/>
  <c r="D7" i="4"/>
  <c r="E7" i="4"/>
  <c r="C8" i="4"/>
  <c r="C9" i="4"/>
  <c r="C11" i="4" s="1"/>
  <c r="D9" i="4"/>
  <c r="D11" i="4" s="1"/>
  <c r="E9" i="4"/>
  <c r="C10" i="4"/>
  <c r="D10" i="4"/>
  <c r="E10" i="4"/>
  <c r="E11" i="4" s="1"/>
  <c r="C12" i="4"/>
  <c r="C14" i="4" s="1"/>
  <c r="D12" i="4"/>
  <c r="E12" i="4"/>
  <c r="C13" i="4"/>
  <c r="D13" i="4"/>
  <c r="D14" i="4" s="1"/>
  <c r="E13" i="4"/>
  <c r="E14" i="4"/>
  <c r="C15" i="4"/>
  <c r="D15" i="4"/>
  <c r="E15" i="4"/>
  <c r="E17" i="4" s="1"/>
  <c r="C16" i="4"/>
  <c r="C17" i="4" s="1"/>
  <c r="D16" i="4"/>
  <c r="E16" i="4"/>
  <c r="D17" i="4"/>
  <c r="C18" i="4"/>
  <c r="D18" i="4"/>
  <c r="D20" i="4" s="1"/>
  <c r="E18" i="4"/>
  <c r="E20" i="4" s="1"/>
  <c r="C19" i="4"/>
  <c r="D19" i="4"/>
  <c r="E19" i="4"/>
  <c r="C20" i="4"/>
  <c r="F3" i="9"/>
  <c r="J3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F3" i="1"/>
  <c r="E3" i="8"/>
  <c r="E4" i="8"/>
  <c r="E5" i="8"/>
  <c r="E6" i="8"/>
  <c r="E7" i="8"/>
  <c r="E8" i="8"/>
  <c r="E9" i="8"/>
  <c r="E10" i="8"/>
  <c r="E11" i="8"/>
  <c r="E12" i="8"/>
  <c r="G22" i="2" a="1"/>
  <c r="G23" i="2" a="1"/>
  <c r="G25" i="2" a="1"/>
  <c r="G27" i="2" a="1"/>
  <c r="G29" i="2" a="1"/>
  <c r="G24" i="2" a="1"/>
  <c r="G26" i="2" a="1"/>
  <c r="G28" i="2" a="1"/>
  <c r="G21" i="2" a="1"/>
  <c r="H9" i="2" l="1" a="1"/>
  <c r="H9" i="2" s="1"/>
  <c r="H7" i="2" a="1"/>
  <c r="H7" i="2" s="1"/>
  <c r="H5" i="2" a="1"/>
  <c r="H5" i="2" s="1"/>
  <c r="H10" i="2" a="1"/>
  <c r="H10" i="2" s="1"/>
  <c r="H8" i="2" a="1"/>
  <c r="H8" i="2" s="1"/>
  <c r="H6" i="2" a="1"/>
  <c r="H6" i="2" s="1"/>
  <c r="H4" i="2" a="1"/>
  <c r="H4" i="2" s="1"/>
  <c r="H3" i="2" a="1"/>
  <c r="H3" i="2" s="1"/>
  <c r="G28" i="2"/>
  <c r="G26" i="2"/>
  <c r="G24" i="2"/>
  <c r="G29" i="2"/>
  <c r="G27" i="2"/>
  <c r="G25" i="2"/>
  <c r="G23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8A2867-C236-454F-A86C-7D23665A8368}" name="MS Access Database_Query" type="1" refreshedVersion="8" background="1">
    <dbPr connection="DSN=MS Access Database;DBQ=C:\Users\c\Desktop\윤윤진\시나공\2025_기본서_컴활1급실기_250715\01 엑셀\04 실전모의고사\기말고사.accdb;DefaultDir=C:\Users\c\Desktop\윤윤진\시나공\2025_기본서_컴활1급실기_250715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<sst xmlns="http://schemas.openxmlformats.org/spreadsheetml/2006/main" count="280" uniqueCount="143">
  <si>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</si>
  <si>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</si>
  <si>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</si>
  <si>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</si>
  <si>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</si>
  <si>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</si>
  <si>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</si>
  <si>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</si>
  <si>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</si>
  <si>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</si>
  <si>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</si>
  <si>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</si>
  <si>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</si>
  <si>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</si>
  <si>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</si>
  <si>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</si>
  <si>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</si>
  <si>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</si>
  <si>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</si>
  <si>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</si>
  <si>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</si>
  <si>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</si>
  <si>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</si>
  <si>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</si>
  <si>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</si>
  <si>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</si>
  <si>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</si>
  <si>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</si>
  <si>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</si>
  <si>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</si>
  <si>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</si>
  <si>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</si>
  <si>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</si>
  <si>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</si>
  <si>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</si>
  <si>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</si>
  <si>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</si>
  <si>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</si>
  <si>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</si>
  <si>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</si>
  <si>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</si>
  <si>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</si>
  <si>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</si>
  <si>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</si>
  <si>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</si>
  <si>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</si>
  <si>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</si>
  <si>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</si>
  <si>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</si>
  <si>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</si>
  <si>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</si>
  <si>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</si>
  <si>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</si>
  <si>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</si>
  <si>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</si>
  <si>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</si>
  <si>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</si>
  <si>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</si>
  <si>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</si>
  <si>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</si>
  <si>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</si>
  <si>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</si>
  <si>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</si>
  <si>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</si>
  <si>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</si>
  <si>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</si>
  <si>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</si>
  <si>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</si>
  <si>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</si>
  <si>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</si>
  <si>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</si>
  <si>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</si>
  <si>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</si>
  <si>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</si>
  <si>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</si>
  <si>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</si>
  <si>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</si>
  <si>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</si>
  <si>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</si>
  <si>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</si>
  <si>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</si>
  <si>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</si>
  <si>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</si>
  <si>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</si>
  <si>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</si>
  <si>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</si>
  <si>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</si>
  <si>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</si>
  <si>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</si>
  <si>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</si>
  <si>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</si>
  <si>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</si>
  <si>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</si>
  <si>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</si>
  <si>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</si>
  <si>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</si>
  <si>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</si>
  <si>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</si>
  <si>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</si>
  <si>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</si>
  <si>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</si>
  <si>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</si>
  <si>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</si>
  <si>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</si>
  <si>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</si>
  <si>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</si>
  <si>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</si>
  <si>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</si>
  <si>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</si>
  <si>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</si>
  <si>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</si>
  <si>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</si>
  <si>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</si>
  <si>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</si>
  <si>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</si>
  <si>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</si>
  <si>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</si>
  <si>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</si>
  <si>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</si>
  <si>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</si>
  <si>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</si>
  <si>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</si>
  <si>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</si>
  <si>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</si>
  <si>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</si>
  <si>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</si>
  <si>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</si>
  <si>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</si>
  <si>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</si>
  <si>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</si>
  <si>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</si>
  <si>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</si>
  <si>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</si>
  <si>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</si>
  <si>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</si>
  <si>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</si>
  <si>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</si>
  <si>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</si>
  <si>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</si>
  <si>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</si>
  <si>
    <t>필수입력요망</t>
    <phoneticPr fontId="1" type="noConversion"/>
  </si>
  <si>
    <t>=offset( 기준셀, 행, 열, [높이], [너비])</t>
    <phoneticPr fontId="1" type="noConversion"/>
  </si>
  <si>
    <t>=OFFSET($A$13,MATCH(B3, $A$14:$A$16,0)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</si>
</sst>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 &quot;#,##0;[Blue]&quot;▼ &quot;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41" fontId="0" fillId="0" borderId="0" xfId="1" applyFont="1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0" fillId="0" borderId="0" xfId="0" quotePrefix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813615"/>
        <c:axId val="133800655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3380065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3813615"/>
        <c:crosses val="max"/>
        <c:crossBetween val="between"/>
      </c:valAx>
      <c:catAx>
        <c:axId val="1338136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800655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7</xdr:row>
      <xdr:rowOff>104775</xdr:rowOff>
    </xdr:from>
    <xdr:to>
      <xdr:col>14</xdr:col>
      <xdr:colOff>352878</xdr:colOff>
      <xdr:row>16</xdr:row>
      <xdr:rowOff>133617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A351495-DC15-2815-45AD-310D92500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1100" y="1571625"/>
          <a:ext cx="3248478" cy="19147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B1A6F9E-D3C1-B729-787D-979253858651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579D65F8-18BD-7A0D-EA14-A1132481A6A1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" refreshedDate="45860.618658564817" backgroundQuery="1" createdVersion="8" refreshedVersion="8" minRefreshableVersion="3" recordCount="26" xr:uid="{ADC19B2E-B74C-4E4B-BF15-ECBEA3624FAB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E18357-98AC-4338-845D-677AA140370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>
      <items count="22">
        <item x="9"/>
        <item x="16"/>
        <item x="12"/>
        <item x="2"/>
        <item x="20"/>
        <item x="6"/>
        <item x="8"/>
        <item x="0"/>
        <item x="17"/>
        <item x="13"/>
        <item x="19"/>
        <item x="11"/>
        <item x="10"/>
        <item x="14"/>
        <item x="5"/>
        <item x="15"/>
        <item x="1"/>
        <item x="4"/>
        <item x="18"/>
        <item x="7"/>
        <item x="3"/>
        <item t="default"/>
      </items>
    </pivotField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K21"/>
  <sheetViews>
    <sheetView workbookViewId="0">
      <selection activeCell="J25" sqref="J25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  <col min="6" max="9" width="9" customWidth="1"/>
  </cols>
  <sheetData>
    <row r="1" spans="2:11" ht="17.25" thickBot="1"/>
    <row r="2" spans="2:11" ht="17.25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11" ht="17.25" thickTop="1">
      <c r="B3" s="4" t="s">
        <v>3</v>
      </c>
      <c r="C3" s="5" t="s">
        <v>4</v>
      </c>
      <c r="D3" s="6">
        <v>52700</v>
      </c>
      <c r="F3" t="b">
        <f>AND(C3="코오롱", D3&lt;MEDIAN($D$3:$D$21))</f>
        <v>0</v>
      </c>
      <c r="G3" s="27"/>
      <c r="J3" t="b">
        <f>AND(IFERROR(SEARCH(4,$B3), ""), RIGHT($C3,3)="연구소")</f>
        <v>0</v>
      </c>
      <c r="K3" t="b">
        <f>RIGHT(C3,3)="연구소"</f>
        <v>0</v>
      </c>
    </row>
    <row r="4" spans="2:11" ht="17.25" thickBot="1">
      <c r="B4" s="7" t="s">
        <v>3</v>
      </c>
      <c r="C4" s="8" t="s">
        <v>4</v>
      </c>
      <c r="D4" s="9">
        <v>12450</v>
      </c>
      <c r="J4" t="str">
        <f t="shared" ref="J4:J21" si="0">IFERROR(SEARCH(4,B4,1), "")</f>
        <v/>
      </c>
      <c r="K4" t="b">
        <f t="shared" ref="K4:K21" si="1">RIGHT(C4,3)="연구소"</f>
        <v>0</v>
      </c>
    </row>
    <row r="5" spans="2:11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  <c r="I5" s="26"/>
      <c r="J5">
        <f t="shared" si="0"/>
        <v>4</v>
      </c>
      <c r="K5" t="b">
        <f t="shared" si="1"/>
        <v>0</v>
      </c>
    </row>
    <row r="6" spans="2:11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  <c r="I6" s="28"/>
      <c r="J6" t="str">
        <f t="shared" si="0"/>
        <v/>
      </c>
      <c r="K6" t="b">
        <f t="shared" si="1"/>
        <v>0</v>
      </c>
    </row>
    <row r="7" spans="2:11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  <c r="I7" s="28"/>
      <c r="J7">
        <f t="shared" si="0"/>
        <v>4</v>
      </c>
      <c r="K7" t="b">
        <f t="shared" si="1"/>
        <v>1</v>
      </c>
    </row>
    <row r="8" spans="2:11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  <c r="I8" s="28"/>
      <c r="J8">
        <f t="shared" si="0"/>
        <v>4</v>
      </c>
      <c r="K8" t="b">
        <f t="shared" si="1"/>
        <v>0</v>
      </c>
    </row>
    <row r="9" spans="2:11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  <c r="I9" s="28"/>
      <c r="J9">
        <f t="shared" si="0"/>
        <v>4</v>
      </c>
      <c r="K9" t="b">
        <f t="shared" si="1"/>
        <v>1</v>
      </c>
    </row>
    <row r="10" spans="2:11">
      <c r="B10" s="7" t="s">
        <v>3</v>
      </c>
      <c r="C10" s="8" t="s">
        <v>4</v>
      </c>
      <c r="D10" s="9">
        <v>310000</v>
      </c>
      <c r="J10" t="str">
        <f t="shared" si="0"/>
        <v/>
      </c>
      <c r="K10" t="b">
        <f t="shared" si="1"/>
        <v>0</v>
      </c>
    </row>
    <row r="11" spans="2:11">
      <c r="B11" s="7" t="s">
        <v>5</v>
      </c>
      <c r="C11" s="8" t="s">
        <v>6</v>
      </c>
      <c r="D11" s="9">
        <v>388500</v>
      </c>
      <c r="J11">
        <f t="shared" si="0"/>
        <v>4</v>
      </c>
      <c r="K11" t="b">
        <f t="shared" si="1"/>
        <v>0</v>
      </c>
    </row>
    <row r="12" spans="2:11">
      <c r="B12" s="7" t="s">
        <v>130</v>
      </c>
      <c r="C12" s="8" t="s">
        <v>128</v>
      </c>
      <c r="D12" s="9">
        <v>46950</v>
      </c>
      <c r="J12">
        <f t="shared" si="0"/>
        <v>4</v>
      </c>
      <c r="K12" t="b">
        <f t="shared" si="1"/>
        <v>1</v>
      </c>
    </row>
    <row r="13" spans="2:11">
      <c r="B13" s="7" t="s">
        <v>5</v>
      </c>
      <c r="C13" s="8" t="s">
        <v>6</v>
      </c>
      <c r="D13" s="9">
        <v>30050</v>
      </c>
      <c r="J13">
        <f t="shared" si="0"/>
        <v>4</v>
      </c>
      <c r="K13" t="b">
        <f t="shared" si="1"/>
        <v>0</v>
      </c>
    </row>
    <row r="14" spans="2:11">
      <c r="B14" s="7" t="s">
        <v>7</v>
      </c>
      <c r="C14" s="8" t="s">
        <v>8</v>
      </c>
      <c r="D14" s="9">
        <v>5430</v>
      </c>
      <c r="J14">
        <f t="shared" si="0"/>
        <v>4</v>
      </c>
      <c r="K14" t="b">
        <f t="shared" si="1"/>
        <v>1</v>
      </c>
    </row>
    <row r="15" spans="2:11">
      <c r="B15" s="7" t="s">
        <v>5</v>
      </c>
      <c r="C15" s="8" t="s">
        <v>6</v>
      </c>
      <c r="D15" s="9">
        <v>68200</v>
      </c>
      <c r="J15">
        <f t="shared" si="0"/>
        <v>4</v>
      </c>
      <c r="K15" t="b">
        <f t="shared" si="1"/>
        <v>0</v>
      </c>
    </row>
    <row r="16" spans="2:11">
      <c r="B16" s="7" t="s">
        <v>7</v>
      </c>
      <c r="C16" s="8" t="s">
        <v>8</v>
      </c>
      <c r="D16" s="9">
        <v>33250</v>
      </c>
      <c r="J16">
        <f t="shared" si="0"/>
        <v>4</v>
      </c>
      <c r="K16" t="b">
        <f t="shared" si="1"/>
        <v>1</v>
      </c>
    </row>
    <row r="17" spans="2:11">
      <c r="B17" s="7" t="s">
        <v>3</v>
      </c>
      <c r="C17" s="8" t="s">
        <v>4</v>
      </c>
      <c r="D17" s="9">
        <v>305500</v>
      </c>
      <c r="J17" t="str">
        <f t="shared" si="0"/>
        <v/>
      </c>
      <c r="K17" t="b">
        <f t="shared" si="1"/>
        <v>0</v>
      </c>
    </row>
    <row r="18" spans="2:11">
      <c r="B18" s="7" t="s">
        <v>5</v>
      </c>
      <c r="C18" s="8" t="s">
        <v>6</v>
      </c>
      <c r="D18" s="9">
        <v>51400</v>
      </c>
      <c r="J18">
        <f t="shared" si="0"/>
        <v>4</v>
      </c>
      <c r="K18" t="b">
        <f t="shared" si="1"/>
        <v>0</v>
      </c>
    </row>
    <row r="19" spans="2:11">
      <c r="B19" s="7" t="s">
        <v>3</v>
      </c>
      <c r="C19" s="8" t="s">
        <v>4</v>
      </c>
      <c r="D19" s="9">
        <v>17100</v>
      </c>
      <c r="J19" t="str">
        <f t="shared" si="0"/>
        <v/>
      </c>
      <c r="K19" t="b">
        <f t="shared" si="1"/>
        <v>0</v>
      </c>
    </row>
    <row r="20" spans="2:11">
      <c r="B20" s="7" t="s">
        <v>130</v>
      </c>
      <c r="C20" s="8" t="s">
        <v>129</v>
      </c>
      <c r="D20" s="9">
        <v>45000</v>
      </c>
      <c r="J20">
        <f t="shared" si="0"/>
        <v>4</v>
      </c>
      <c r="K20" t="b">
        <f t="shared" si="1"/>
        <v>1</v>
      </c>
    </row>
    <row r="21" spans="2:11" ht="17.25" thickBot="1">
      <c r="B21" s="10" t="s">
        <v>5</v>
      </c>
      <c r="C21" s="11" t="s">
        <v>6</v>
      </c>
      <c r="D21" s="12">
        <v>17950</v>
      </c>
      <c r="J21">
        <f t="shared" si="0"/>
        <v>4</v>
      </c>
      <c r="K21" t="b">
        <f t="shared" si="1"/>
        <v>0</v>
      </c>
    </row>
  </sheetData>
  <phoneticPr fontId="1" type="noConversion"/>
  <conditionalFormatting sqref="B3:D21">
    <cfRule type="expression" dxfId="0" priority="1">
      <formula>AND(IFERROR(SEARCH(4,$B3), ""), 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L15" sqref="L15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4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C6">
        <v>850000</v>
      </c>
      <c r="D6" t="s">
        <v>119</v>
      </c>
      <c r="E6">
        <v>850000</v>
      </c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Normal="100" zoomScaleSheetLayoutView="100" workbookViewId="0">
      <selection sqref="A1:XFD1"/>
    </sheetView>
  </sheetViews>
  <sheetFormatPr defaultRowHeight="16.5"/>
  <sheetData>
    <row r="1" spans="1:5" ht="24">
      <c r="A1" s="36" t="s">
        <v>9</v>
      </c>
      <c r="B1" s="36"/>
      <c r="C1" s="36"/>
      <c r="D1" s="36"/>
      <c r="E1" s="3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9" t="s">
        <v>15</v>
      </c>
      <c r="B3" s="29" t="s">
        <v>16</v>
      </c>
      <c r="C3" s="30">
        <v>2800</v>
      </c>
      <c r="D3" s="30">
        <v>62</v>
      </c>
      <c r="E3" s="13">
        <f t="shared" ref="E3:E11" si="0">C3*D3</f>
        <v>173600</v>
      </c>
    </row>
    <row r="4" spans="1:5">
      <c r="A4" s="29" t="s">
        <v>17</v>
      </c>
      <c r="B4" s="29" t="s">
        <v>18</v>
      </c>
      <c r="C4" s="30">
        <v>15600</v>
      </c>
      <c r="D4" s="30">
        <v>28</v>
      </c>
      <c r="E4" s="13">
        <f t="shared" si="0"/>
        <v>436800</v>
      </c>
    </row>
    <row r="5" spans="1:5">
      <c r="A5" s="29" t="s">
        <v>19</v>
      </c>
      <c r="B5" s="29" t="s">
        <v>20</v>
      </c>
      <c r="C5" s="30">
        <v>4500</v>
      </c>
      <c r="D5" s="30">
        <v>57</v>
      </c>
      <c r="E5" s="13">
        <f t="shared" si="0"/>
        <v>256500</v>
      </c>
    </row>
    <row r="6" spans="1:5">
      <c r="A6" s="29" t="s">
        <v>17</v>
      </c>
      <c r="B6" s="29" t="s">
        <v>21</v>
      </c>
      <c r="C6" s="30">
        <v>5600</v>
      </c>
      <c r="D6" s="30">
        <v>65</v>
      </c>
      <c r="E6" s="13">
        <f t="shared" si="0"/>
        <v>364000</v>
      </c>
    </row>
    <row r="7" spans="1:5">
      <c r="A7" s="29" t="s">
        <v>15</v>
      </c>
      <c r="B7" s="29" t="s">
        <v>22</v>
      </c>
      <c r="C7" s="30">
        <v>6500</v>
      </c>
      <c r="D7" s="30">
        <v>48</v>
      </c>
      <c r="E7" s="13">
        <f t="shared" si="0"/>
        <v>312000</v>
      </c>
    </row>
    <row r="8" spans="1:5">
      <c r="A8" s="29" t="s">
        <v>19</v>
      </c>
      <c r="B8" s="29" t="s">
        <v>23</v>
      </c>
      <c r="C8" s="30">
        <v>12500</v>
      </c>
      <c r="D8" s="30">
        <v>65</v>
      </c>
      <c r="E8" s="13">
        <f t="shared" si="0"/>
        <v>812500</v>
      </c>
    </row>
    <row r="9" spans="1:5">
      <c r="A9" s="29" t="s">
        <v>17</v>
      </c>
      <c r="B9" s="29" t="s">
        <v>24</v>
      </c>
      <c r="C9" s="30">
        <v>8300</v>
      </c>
      <c r="D9" s="30">
        <v>27</v>
      </c>
      <c r="E9" s="13">
        <f t="shared" si="0"/>
        <v>224100</v>
      </c>
    </row>
    <row r="10" spans="1:5">
      <c r="A10" s="29" t="s">
        <v>19</v>
      </c>
      <c r="B10" s="29" t="s">
        <v>25</v>
      </c>
      <c r="C10" s="30">
        <v>7200</v>
      </c>
      <c r="D10" s="30">
        <v>65</v>
      </c>
      <c r="E10" s="13">
        <f t="shared" si="0"/>
        <v>468000</v>
      </c>
    </row>
    <row r="11" spans="1:5">
      <c r="A11" s="29" t="s">
        <v>15</v>
      </c>
      <c r="B11" s="29" t="s">
        <v>26</v>
      </c>
      <c r="C11" s="30">
        <v>6300</v>
      </c>
      <c r="D11" s="30">
        <v>45</v>
      </c>
      <c r="E11" s="13">
        <f t="shared" si="0"/>
        <v>283500</v>
      </c>
    </row>
    <row r="12" spans="1:5">
      <c r="A12" s="37" t="s">
        <v>27</v>
      </c>
      <c r="B12" s="38"/>
      <c r="C12" s="38"/>
      <c r="D12" s="3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35"/>
  <sheetViews>
    <sheetView tabSelected="1" workbookViewId="0">
      <selection activeCell="J7" sqref="J7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11">
      <c r="A1" t="s">
        <v>28</v>
      </c>
      <c r="B1" t="s">
        <v>29</v>
      </c>
    </row>
    <row r="2" spans="1:11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11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SUMPRODUCT(C3:E3,OFFSET($A$13,MATCH(B3, $A$14:$A$16,0),1, 1, 3))</f>
        <v>96.2</v>
      </c>
      <c r="G3" s="8" t="str">
        <f ca="1">LOOKUP(F3,$F$14:$F$18,$G$14:$G$18)</f>
        <v>A</v>
      </c>
      <c r="H3" s="15" t="str">
        <f t="array" aca="1" ref="H3" ca="1">B3 &amp; "-" &amp; SUM(IF( ($B$3:$B$10=B3)*($F$3:$F$10&lt;=F3),1))</f>
        <v>기계공학과-2</v>
      </c>
      <c r="K3" s="35" t="s">
        <v>141</v>
      </c>
    </row>
    <row r="4" spans="1:11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 $A$14:$A$16,0),1, 1, 3))</f>
        <v>81.900000000000006</v>
      </c>
      <c r="G4" s="8" t="str">
        <f t="shared" ref="G4:G10" ca="1" si="1">LOOKUP(F4,$F$14:$F$18,$G$14:$G$18)</f>
        <v>B</v>
      </c>
      <c r="H4" s="15" t="str">
        <f t="array" aca="1" ref="H4" ca="1">B4 &amp; "-" &amp; SUM(IF( ($B$3:$B$10=B4)*($F$3:$F$10&lt;=F4),1))</f>
        <v>건축학과-3</v>
      </c>
    </row>
    <row r="5" spans="1:11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 &amp; "-" &amp; SUM(IF( ($B$3:$B$10=B5)*($F$3:$F$10&lt;=F5),1))</f>
        <v>토목과-3</v>
      </c>
      <c r="K5" s="35" t="s">
        <v>142</v>
      </c>
    </row>
    <row r="6" spans="1:11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 &amp; "-" &amp; SUM(IF( ($B$3:$B$10=B6)*($F$3:$F$10&lt;=F6),1))</f>
        <v>토목과-1</v>
      </c>
    </row>
    <row r="7" spans="1:11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 &amp; "-" &amp; SUM(IF( ($B$3:$B$10=B7)*($F$3:$F$10&lt;=F7),1))</f>
        <v>건축학과-2</v>
      </c>
    </row>
    <row r="8" spans="1:11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 &amp; "-" &amp; SUM(IF( ($B$3:$B$10=B8)*($F$3:$F$10&lt;=F8),1))</f>
        <v>기계공학과-1</v>
      </c>
    </row>
    <row r="9" spans="1:11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 &amp; "-" &amp; SUM(IF( ($B$3:$B$10=B9)*($F$3:$F$10&lt;=F9),1))</f>
        <v>토목과-2</v>
      </c>
    </row>
    <row r="10" spans="1:11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 &amp; "-" &amp; SUM(IF( ($B$3:$B$10=B10)*($F$3:$F$10&lt;=F10),1))</f>
        <v>건축학과-1</v>
      </c>
    </row>
    <row r="12" spans="1:11">
      <c r="A12" t="s">
        <v>48</v>
      </c>
      <c r="F12" t="s">
        <v>49</v>
      </c>
      <c r="G12" t="s">
        <v>50</v>
      </c>
    </row>
    <row r="13" spans="1:11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11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11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11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총판매액(D21,E21)</f>
        <v>34030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총판매액(D22,E22)</f>
        <v>61278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총판매액(D23,E23)</f>
        <v>68050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총판매액(D24,E24)</f>
        <v>70067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총판매액(D25,E25)</f>
        <v>81050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총판매액(D26,E26)</f>
        <v>84067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총판매액(D27,E27)</f>
        <v>84056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총판매액(D28,E28)</f>
        <v>85080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총판매액(D29,E29)</f>
        <v>87075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 ($A$21:$A$29=A32)*($D$21:$D$29)), MAX( ($A$21:$A$29=A32)*($F$21:$F$29)))</f>
        <v>84000</v>
      </c>
    </row>
    <row r="33" spans="1:2">
      <c r="A33" s="8" t="s">
        <v>65</v>
      </c>
      <c r="B33" s="13">
        <f t="array" ref="B33">MIN(MAX( ($A$21:$A$29=A33)*($D$21:$D$29)), MAX( ($A$21:$A$29=A33)*($F$21:$F$29)))</f>
        <v>61200</v>
      </c>
    </row>
    <row r="34" spans="1:2">
      <c r="A34" s="8" t="s">
        <v>68</v>
      </c>
      <c r="B34" s="13">
        <f t="array" ref="B34">MIN(MAX( ($A$21:$A$29=A34)*($D$21:$D$29)), MAX( ($A$21:$A$29=A34)*($F$21:$F$29)))</f>
        <v>80000</v>
      </c>
    </row>
    <row r="35" spans="1:2">
      <c r="A35" s="8" t="s">
        <v>70</v>
      </c>
      <c r="B35" s="13">
        <f t="array" ref="B35">MIN(MAX( ($A$21:$A$29=A35)*($D$21:$D$29)), MAX( ($A$21:$A$29=A35)*($F$21:$F$29)))</f>
        <v>84000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L10" sqref="L10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  <col min="5" max="11" width="7.625" bestFit="1" customWidth="1"/>
    <col min="12" max="12" width="9.875" bestFit="1" customWidth="1"/>
    <col min="13" max="26" width="7.625" bestFit="1" customWidth="1"/>
    <col min="27" max="27" width="9.875" bestFit="1" customWidth="1"/>
    <col min="28" max="28" width="7.375" bestFit="1" customWidth="1"/>
  </cols>
  <sheetData>
    <row r="2" spans="1:4">
      <c r="A2" s="31" t="s">
        <v>135</v>
      </c>
      <c r="B2" s="31" t="s">
        <v>31</v>
      </c>
    </row>
    <row r="3" spans="1:4">
      <c r="A3" s="31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2">
        <v>0.63335607094133695</v>
      </c>
      <c r="C4" s="32">
        <v>0.36664392905866305</v>
      </c>
      <c r="D4" s="32">
        <v>1</v>
      </c>
    </row>
    <row r="5" spans="1:4">
      <c r="A5" t="s">
        <v>138</v>
      </c>
      <c r="B5" s="32">
        <v>0.30637691485571783</v>
      </c>
      <c r="C5" s="32">
        <v>0.69362308514428217</v>
      </c>
      <c r="D5" s="32">
        <v>1</v>
      </c>
    </row>
    <row r="6" spans="1:4">
      <c r="A6" t="s">
        <v>132</v>
      </c>
      <c r="B6" s="32">
        <v>0.47342742638090257</v>
      </c>
      <c r="C6" s="32">
        <v>0.52657257361909737</v>
      </c>
      <c r="D6" s="32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F8"/>
  <sheetViews>
    <sheetView workbookViewId="0">
      <selection activeCell="O14" sqref="O14"/>
    </sheetView>
  </sheetViews>
  <sheetFormatPr defaultRowHeight="16.5"/>
  <sheetData>
    <row r="1" spans="1:6">
      <c r="A1" s="40" t="s">
        <v>76</v>
      </c>
      <c r="B1" s="40"/>
      <c r="C1" s="40"/>
      <c r="D1" s="40"/>
    </row>
    <row r="2" spans="1:6">
      <c r="A2" s="8" t="s">
        <v>77</v>
      </c>
      <c r="B2" s="8" t="s">
        <v>73</v>
      </c>
      <c r="C2" s="8" t="s">
        <v>74</v>
      </c>
      <c r="D2" s="8" t="s">
        <v>75</v>
      </c>
    </row>
    <row r="3" spans="1:6">
      <c r="A3" s="8" t="s">
        <v>78</v>
      </c>
      <c r="B3" s="8">
        <v>550</v>
      </c>
      <c r="C3" s="8">
        <v>56</v>
      </c>
      <c r="D3" s="8">
        <v>340</v>
      </c>
      <c r="F3" t="b">
        <f>SEARCH("M", $A3)&gt;=1</f>
        <v>1</v>
      </c>
    </row>
    <row r="4" spans="1:6">
      <c r="A4" s="8" t="s">
        <v>79</v>
      </c>
      <c r="B4" s="8">
        <v>345</v>
      </c>
      <c r="C4" s="8">
        <v>89</v>
      </c>
      <c r="D4" s="8">
        <v>110</v>
      </c>
    </row>
    <row r="5" spans="1:6">
      <c r="A5" s="8" t="s">
        <v>80</v>
      </c>
      <c r="B5" s="8">
        <v>789</v>
      </c>
      <c r="C5" s="8">
        <v>456</v>
      </c>
      <c r="D5" s="8">
        <v>70</v>
      </c>
    </row>
    <row r="6" spans="1:6">
      <c r="A6" s="8" t="s">
        <v>81</v>
      </c>
      <c r="B6" s="8">
        <v>120</v>
      </c>
      <c r="C6" s="8">
        <v>98</v>
      </c>
      <c r="D6" s="8">
        <v>20</v>
      </c>
    </row>
    <row r="7" spans="1:6">
      <c r="A7" s="8" t="s">
        <v>82</v>
      </c>
      <c r="B7" s="8">
        <v>345</v>
      </c>
      <c r="C7" s="8">
        <v>123</v>
      </c>
      <c r="D7" s="8">
        <v>98</v>
      </c>
    </row>
    <row r="8" spans="1:6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1F483726-7FE3-429E-A32A-14870BE62F55}">
      <formula1>SEARCH("M", $A3)&gt;=1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6.5"/>
  <sheetData>
    <row r="1" spans="1:4">
      <c r="A1" s="40" t="s">
        <v>84</v>
      </c>
      <c r="B1" s="40"/>
      <c r="C1" s="40"/>
      <c r="D1" s="4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3778E5C9-DDF4-4876-8B6D-A956F262B2A3}">
      <formula1>SEARCH("M", $A3)&gt;=1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J23" sqref="J23"/>
    </sheetView>
  </sheetViews>
  <sheetFormatPr defaultRowHeight="16.5" outlineLevelRow="1"/>
  <cols>
    <col min="1" max="1" width="9" bestFit="1" customWidth="1"/>
    <col min="2" max="2" width="6.5" customWidth="1"/>
    <col min="3" max="3" width="7.375" customWidth="1"/>
    <col min="4" max="5" width="9.875" customWidth="1"/>
  </cols>
  <sheetData>
    <row r="1" spans="1:5">
      <c r="A1" s="40" t="s">
        <v>85</v>
      </c>
      <c r="B1" s="40"/>
      <c r="C1" s="40"/>
      <c r="D1" s="40"/>
      <c r="E1" s="4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N11" sqref="N11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41" t="s">
        <v>86</v>
      </c>
      <c r="C1" s="41"/>
      <c r="D1" s="41"/>
      <c r="E1" s="4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L7" sqref="L7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3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3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3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3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3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3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3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3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3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tuw</cp:lastModifiedBy>
  <dcterms:created xsi:type="dcterms:W3CDTF">2023-05-12T01:27:33Z</dcterms:created>
  <dcterms:modified xsi:type="dcterms:W3CDTF">2025-07-22T07:24:39Z</dcterms:modified>
</cp:coreProperties>
</file>