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4\Desktop\다파 - 컴활 1급\01 엑셀\04 실전모의고사\"/>
    </mc:Choice>
  </mc:AlternateContent>
  <xr:revisionPtr revIDLastSave="0" documentId="13_ncr:1_{1380FEBB-78EB-4DAA-8CCC-1ED12C4D6F9F}" xr6:coauthVersionLast="47" xr6:coauthVersionMax="47" xr10:uidLastSave="{00000000-0000-0000-0000-000000000000}"/>
  <bookViews>
    <workbookView xWindow="-108" yWindow="-108" windowWidth="23256" windowHeight="12456" activeTab="1" xr2:uid="{687888A0-7169-4D04-8AED-D6529133C41D}"/>
  </bookViews>
  <sheets>
    <sheet name="기본작업" sheetId="1" r:id="rId1"/>
    <sheet name="계산작업" sheetId="2" r:id="rId2"/>
    <sheet name="대리" sheetId="8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INDEX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  <c r="F40" i="2" a="1"/>
  <c r="F41" i="2" a="1"/>
  <c r="F45" i="2" a="1"/>
  <c r="F42" i="2" a="1"/>
  <c r="F46" i="2" a="1"/>
  <c r="F43" i="2" a="1"/>
  <c r="F44" i="2" a="1"/>
  <c r="F39" i="2" a="1"/>
  <c r="F44" i="2" l="1"/>
  <c r="F43" i="2"/>
  <c r="F46" i="2"/>
  <c r="F42" i="2"/>
  <c r="F45" i="2"/>
  <c r="F41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65BEC7-3677-48CF-B81F-7FAB9521906C}" name="MS Access Database_Query" type="1" refreshedVersion="8" background="1">
    <dbPr connection="DSN=MS Access Database;DBQ=D:\다파 - 컴활 1급\01 엑셀\04 실전모의고사\급여현황.accdb;DefaultDir=D:\다파 - 컴활 1급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D:\다파 - 컴활 1급\01 엑셀\04 실전모의고사\급여현황.accdb`.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<sst xmlns="http://schemas.openxmlformats.org/spreadsheetml/2006/main" count="329" uniqueCount="178">
  <si>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</si>
  <si>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</si>
  <si>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</si>
  <si>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</si>
  <si>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</si>
  <si>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</si>
  <si>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</si>
  <si>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</si>
  <si>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</si>
  <si>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</si>
  <si>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</si>
  <si>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</si>
  <si>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</si>
  <si>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</si>
  <si>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</si>
  <si>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</si>
  <si>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</si>
  <si>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</si>
  <si>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</si>
  <si>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</si>
  <si>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</si>
  <si>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</si>
  <si>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</si>
  <si>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</si>
  <si>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</si>
  <si>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</si>
  <si>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</si>
  <si>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</si>
  <si>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</si>
  <si>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</si>
  <si>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</si>
  <si>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</si>
  <si>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</si>
  <si>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</si>
  <si>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</si>
  <si>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</si>
  <si>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</si>
  <si>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</si>
  <si>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</si>
  <si>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</si>
  <si>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</si>
  <si>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</si>
  <si>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</si>
  <si>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</si>
  <si>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</si>
  <si>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</si>
  <si>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</si>
  <si>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</si>
  <si>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</si>
  <si>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</si>
  <si>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</si>
  <si>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</si>
  <si>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</si>
  <si>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</si>
  <si>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</si>
  <si>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</si>
  <si>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</si>
  <si>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</si>
  <si>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</si>
  <si>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</si>
  <si>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</si>
  <si>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</si>
  <si>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</si>
  <si>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</si>
  <si>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</si>
  <si>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</si>
  <si>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</si>
  <si>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</si>
  <si>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</si>
  <si>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</si>
  <si>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</si>
  <si>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</si>
  <si>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</si>
  <si>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</si>
  <si>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</si>
  <si>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</si>
  <si>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</si>
  <si>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</si>
  <si>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</si>
  <si>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</si>
  <si>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</si>
  <si>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</si>
  <si>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</si>
  <si>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</si>
  <si>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</si>
  <si>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</si>
  <si>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</si>
  <si>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</si>
  <si>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</si>
  <si>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</si>
  <si>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</si>
  <si>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</si>
  <si>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</si>
  <si>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</si>
  <si>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</si>
  <si>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</si>
  <si>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</si>
  <si>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</si>
  <si>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</si>
  <si>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</si>
  <si>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</si>
  <si>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</si>
  <si>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</si>
  <si>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</si>
  <si>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</si>
  <si>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</si>
  <si>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</si>
  <si>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</si>
  <si>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</si>
  <si>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</si>
  <si>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</si>
  <si>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</si>
  <si>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</si>
  <si>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</si>
  <si>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</si>
  <si>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</si>
  <si>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</si>
  <si>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</si>
  <si>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</si>
  <si>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</si>
  <si>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</si>
  <si>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</si>
  <si>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</si>
  <si>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</si>
  <si>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</si>
  <si>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</si>
  <si>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</si>
  <si>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</si>
  <si>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</si>
  <si>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</si>
  <si>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</si>
  <si>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</si>
  <si>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</si>
  <si>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</si>
  <si>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</si>
  <si>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</si>
  <si>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</si>
  <si>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</si>
  <si>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</si>
  <si>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</si>
  <si>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</si>
  <si>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</si>
  <si>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</si>
  <si>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합계 : 총수령금액</t>
  </si>
  <si>
    <t>직위</t>
  </si>
  <si>
    <t>부서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</si>
  <si>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</si>
  <si>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</si>
  <si>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</si>
  <si>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</si>
  <si>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</si>
  <si>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</si>
  <si>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</si>
  <si>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</si>
  <si>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없음</t>
  </si>
  <si>
    <t>최대 : 수당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</si>
  <si>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</si>
  <si>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</si>
  <si>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</si>
  <si>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</si>
  <si>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</si>
  <si>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</si>
  <si>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</si>
  <si>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</si>
  <si>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최대 : 수당 - 직위: 대리, 성명: 김동지 (+)에 대한 세부 정보</t>
  </si>
  <si>
    <t>$C$3</t>
  </si>
  <si>
    <t>$C$6</t>
  </si>
  <si>
    <t>대출금 증가</t>
  </si>
  <si>
    <t>만든 사람 82104 날짜 2025-07-13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</si>
  <si>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</si>
  <si>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</si>
  <si>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</si>
  <si>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</si>
  <si>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</si>
  <si>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</si>
  <si>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</si>
  <si>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</si>
  <si>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배달누락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</si>
</sst>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[&gt;=300]&quot;목표달성&quot;;[Red][&lt;=100]&quot;원인파악&quot;;&quot;&quot;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11" fillId="0" borderId="0" xfId="0" applyFont="1">
      <alignment vertical="center"/>
    </xf>
    <xf numFmtId="6" fontId="0" fillId="0" borderId="8" xfId="0" applyNumberFormat="1" applyBorder="1">
      <alignment vertical="center"/>
    </xf>
    <xf numFmtId="0" fontId="13" fillId="3" borderId="9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4" fillId="4" borderId="0" xfId="0" applyFont="1" applyFill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7" fillId="0" borderId="0" xfId="0" applyFont="1" applyAlignment="1">
      <alignment vertical="top" wrapText="1"/>
    </xf>
    <xf numFmtId="178" fontId="9" fillId="0" borderId="1" xfId="3" applyNumberFormat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quotePrefix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11429</xdr:rowOff>
    </xdr:from>
    <xdr:to>
      <xdr:col>6</xdr:col>
      <xdr:colOff>647699</xdr:colOff>
      <xdr:row>25</xdr:row>
      <xdr:rowOff>190500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4" refreshedDate="45851.642137499999" backgroundQuery="1" createdVersion="8" refreshedVersion="8" minRefreshableVersion="3" recordCount="12" xr:uid="{924E60C8-C838-44AF-A6FA-EC7F570DB2B5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9E8CFE-F3DF-49E3-86FB-99BE7BFF0FFB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41216C-2A0F-4D97-BE0D-9C972BA43E9D}" name="표1" displayName="표1" ref="A3:H6" totalsRowShown="0">
  <autoFilter ref="A3:H6" xr:uid="{5141216C-2A0F-4D97-BE0D-9C972BA43E9D}"/>
  <tableColumns count="8">
    <tableColumn id="1" xr3:uid="{94F4B0AF-D33F-4500-A431-45E3B72726DE}" name="성명"/>
    <tableColumn id="2" xr3:uid="{9122B783-9E03-486F-83C9-A92D4E8CB0F3}" name="부서"/>
    <tableColumn id="3" xr3:uid="{DBE9A0CE-90DB-4343-BCB8-C85968EB0473}" name="직위"/>
    <tableColumn id="4" xr3:uid="{0233B589-9B93-4B56-A750-8EE7371A30CC}" name="인사고과"/>
    <tableColumn id="5" xr3:uid="{D984ED85-98EE-4332-B819-B61A880FE6AD}" name="기본급"/>
    <tableColumn id="6" xr3:uid="{2309EE4F-3963-4C49-BD9C-D7FBBDB0575D}" name="상여비율"/>
    <tableColumn id="7" xr3:uid="{234D7BBC-767F-45CD-92BF-5FF01FB2496C}" name="수당"/>
    <tableColumn id="8" xr3:uid="{8C26DAE1-7CC6-47FE-9397-4FF0E2E20EE3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sqref="A1:F32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40" t="s">
        <v>0</v>
      </c>
      <c r="B1" s="40"/>
      <c r="C1" s="40"/>
      <c r="D1" s="40"/>
      <c r="E1" s="40"/>
      <c r="F1" s="40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132</v>
      </c>
    </row>
    <row r="35" spans="1:4">
      <c r="A35" t="b">
        <f>AND(FIND("SW",$A4)&gt;=1, RIGHT($A4,3)="개발자")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OR($E4=MAX($E$4:$E$32),$E4=MIN($E$3:$E$4))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9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abSelected="1" topLeftCell="A34" workbookViewId="0">
      <selection activeCell="F39" sqref="F39:F46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 $B$9:$B$35,"*영",$E$9:$E$35,"&lt;="&amp;$A3)&amp;"건"</f>
        <v>7건</v>
      </c>
      <c r="E3" s="3" t="s">
        <v>29</v>
      </c>
      <c r="F3" s="38" t="str">
        <f t="array" ref="F3">INDEX( $B$9:$B$35, MATCH( LARGE( ($C$9:$C$35=$E3)*$D$9:$D$35,3),($C$9:$C$35=$E3)*$D$9:$D$35,0),1)</f>
        <v>장동욱</v>
      </c>
    </row>
    <row r="4" spans="1:6">
      <c r="A4" s="3">
        <v>600</v>
      </c>
      <c r="B4" s="3" t="str">
        <f t="shared" ref="B4:B5" si="0">COUNTIFS( $B$9:$B$35,"*영",$E$9:$E$35,"&lt;="&amp;$A4)&amp;"건"</f>
        <v>12건</v>
      </c>
      <c r="E4" s="3" t="s">
        <v>30</v>
      </c>
      <c r="F4" s="38" t="str">
        <f t="array" ref="F4">INDEX( $B$9:$B$35, MATCH( LARGE( ($C$9:$C$35=$E4)*$D$9:$D$35,3),($C$9:$C$35=$E4)*$D$9:$D$35,0),1)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8" t="str">
        <f t="array" ref="F5">INDEX( $B$9:$B$35, MATCH( LARGE( ($C$9:$C$35=$E5)*$D$9:$D$35,3),($C$9:$C$35=$E5)*$D$9:$D$35,0),1)</f>
        <v>도부영</v>
      </c>
    </row>
    <row r="6" spans="1:6">
      <c r="E6" s="3" t="s">
        <v>32</v>
      </c>
      <c r="F6" s="38" t="str">
        <f t="array" ref="F6">INDEX( $B$9:$B$35, MATCH( LARGE( ($C$9:$C$35=$E6)*$D$9:$D$35,3),($C$9:$C$35=$E6)*$D$9:$D$35,0),1)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177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177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177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177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40</v>
      </c>
    </row>
    <row r="38" spans="1:11">
      <c r="A38" s="3" t="s">
        <v>41</v>
      </c>
      <c r="B38" s="4" t="s">
        <v>42</v>
      </c>
      <c r="C38" s="3" t="s">
        <v>43</v>
      </c>
      <c r="D38" s="3" t="s">
        <v>44</v>
      </c>
      <c r="E38" s="4" t="s">
        <v>45</v>
      </c>
      <c r="F38" s="4" t="s">
        <v>46</v>
      </c>
    </row>
    <row r="39" spans="1:11">
      <c r="A39" s="3" t="s">
        <v>47</v>
      </c>
      <c r="B39" s="3" t="str">
        <f>UPPER(SUBSTITUTE($A39,0,9))</f>
        <v>Y291K</v>
      </c>
      <c r="C39" s="3" t="s">
        <v>48</v>
      </c>
      <c r="D39" s="6">
        <v>45</v>
      </c>
      <c r="E39" s="39">
        <f>D39*_xlfn.XLOOKUP(RIGHT(A39,1),$H$42:$H$46,$I$42:$I$46,0,0)-D39*_xlfn.XLOOKUP(RIGHT(A39,1),$H$42:$H$46,$I$42:$I$46,0,0)*_xlfn.XLOOKUP(RIGHT(A39,1),$H$42:$H$46,$J$42:$J$46,0,0)</f>
        <v>128250</v>
      </c>
      <c r="F39" s="6" cm="1">
        <f t="array" ref="F39">fn이익금(E39,C39,D39)</f>
        <v>89775</v>
      </c>
      <c r="K39" s="21"/>
    </row>
    <row r="40" spans="1:11">
      <c r="A40" s="3" t="s">
        <v>49</v>
      </c>
      <c r="B40" s="3" t="str">
        <f t="shared" ref="B40:B46" si="1">UPPER(SUBSTITUTE($A40,0,9))</f>
        <v>B459N</v>
      </c>
      <c r="C40" s="3" t="s">
        <v>50</v>
      </c>
      <c r="D40" s="6">
        <v>89</v>
      </c>
      <c r="E40" s="39">
        <f t="shared" ref="E40:E46" si="2">D40*_xlfn.XLOOKUP(RIGHT(A40,1),$H$42:$H$46,$I$42:$I$46,0,0)-D40*_xlfn.XLOOKUP(RIGHT(A40,1),$H$42:$H$46,$I$42:$I$46,0,0)*_xlfn.XLOOKUP(RIGHT(A40,1),$H$42:$H$46,$J$42:$J$46,0,0)</f>
        <v>372465</v>
      </c>
      <c r="F40" s="6" cm="1">
        <f t="array" ref="F40">fn이익금(E40,C40,D40)</f>
        <v>260725.5</v>
      </c>
      <c r="H40" t="s">
        <v>131</v>
      </c>
      <c r="K40" s="21"/>
    </row>
    <row r="41" spans="1:11">
      <c r="A41" s="3" t="s">
        <v>51</v>
      </c>
      <c r="B41" s="3" t="str">
        <f t="shared" si="1"/>
        <v>Y293D</v>
      </c>
      <c r="C41" s="3" t="s">
        <v>52</v>
      </c>
      <c r="D41" s="6">
        <v>230</v>
      </c>
      <c r="E41" s="39">
        <f t="shared" si="2"/>
        <v>338100</v>
      </c>
      <c r="F41" s="6" cm="1">
        <f t="array" ref="F41">fn이익금(E41,C41,D41)</f>
        <v>169050</v>
      </c>
      <c r="H41" s="3" t="s">
        <v>53</v>
      </c>
      <c r="I41" s="2" t="s">
        <v>54</v>
      </c>
      <c r="J41" s="3" t="s">
        <v>55</v>
      </c>
      <c r="K41" s="21"/>
    </row>
    <row r="42" spans="1:11">
      <c r="A42" s="3" t="s">
        <v>130</v>
      </c>
      <c r="B42" s="3" t="str">
        <f t="shared" si="1"/>
        <v>Y912G</v>
      </c>
      <c r="C42" s="3" t="s">
        <v>56</v>
      </c>
      <c r="D42" s="6">
        <v>30</v>
      </c>
      <c r="E42" s="39">
        <f t="shared" si="2"/>
        <v>151200</v>
      </c>
      <c r="F42" s="6" cm="1">
        <f t="array" ref="F42">fn이익금(E42,C42,D42)</f>
        <v>105840</v>
      </c>
      <c r="H42" s="3" t="s">
        <v>57</v>
      </c>
      <c r="I42" s="2">
        <v>3000</v>
      </c>
      <c r="J42" s="7">
        <v>0.05</v>
      </c>
      <c r="K42" s="21"/>
    </row>
    <row r="43" spans="1:11">
      <c r="A43" s="3" t="s">
        <v>58</v>
      </c>
      <c r="B43" s="3" t="str">
        <f t="shared" si="1"/>
        <v>Y395K</v>
      </c>
      <c r="C43" s="3" t="s">
        <v>48</v>
      </c>
      <c r="D43" s="6">
        <v>120</v>
      </c>
      <c r="E43" s="39">
        <f t="shared" si="2"/>
        <v>342000</v>
      </c>
      <c r="F43" s="6" cm="1">
        <f t="array" ref="F43">fn이익금(E43,C43,D43)</f>
        <v>239400</v>
      </c>
      <c r="H43" s="3" t="s">
        <v>59</v>
      </c>
      <c r="I43" s="2">
        <v>4500</v>
      </c>
      <c r="J43" s="7">
        <v>7.0000000000000007E-2</v>
      </c>
      <c r="K43" s="21"/>
    </row>
    <row r="44" spans="1:11">
      <c r="A44" s="3" t="s">
        <v>60</v>
      </c>
      <c r="B44" s="3" t="str">
        <f t="shared" si="1"/>
        <v>Y365Y</v>
      </c>
      <c r="C44" s="3" t="s">
        <v>61</v>
      </c>
      <c r="D44" s="6">
        <v>120</v>
      </c>
      <c r="E44" s="39">
        <f t="shared" si="2"/>
        <v>360960</v>
      </c>
      <c r="F44" s="6" cm="1">
        <f t="array" ref="F44">fn이익금(E44,C44,D44)</f>
        <v>180480</v>
      </c>
      <c r="H44" s="3" t="s">
        <v>62</v>
      </c>
      <c r="I44" s="2">
        <v>1500</v>
      </c>
      <c r="J44" s="7">
        <v>0.02</v>
      </c>
      <c r="K44" s="21"/>
    </row>
    <row r="45" spans="1:11">
      <c r="A45" s="3" t="s">
        <v>63</v>
      </c>
      <c r="B45" s="3" t="str">
        <f t="shared" si="1"/>
        <v>B394N</v>
      </c>
      <c r="C45" s="3" t="s">
        <v>50</v>
      </c>
      <c r="D45" s="6">
        <v>325</v>
      </c>
      <c r="E45" s="39">
        <f t="shared" si="2"/>
        <v>1360125</v>
      </c>
      <c r="F45" s="6" cm="1">
        <f t="array" ref="F45">fn이익금(E45,C45,D45)</f>
        <v>952087.5</v>
      </c>
      <c r="H45" s="3" t="s">
        <v>64</v>
      </c>
      <c r="I45" s="2">
        <v>5600</v>
      </c>
      <c r="J45" s="7">
        <v>0.1</v>
      </c>
      <c r="K45" s="21"/>
    </row>
    <row r="46" spans="1:11">
      <c r="A46" s="3" t="s">
        <v>65</v>
      </c>
      <c r="B46" s="3" t="str">
        <f t="shared" si="1"/>
        <v>B123D</v>
      </c>
      <c r="C46" s="3" t="s">
        <v>52</v>
      </c>
      <c r="D46" s="6">
        <v>60</v>
      </c>
      <c r="E46" s="39">
        <f t="shared" si="2"/>
        <v>88200</v>
      </c>
      <c r="F46" s="6" cm="1">
        <f t="array" ref="F46">fn이익금(E46,C46,D46)</f>
        <v>61740</v>
      </c>
      <c r="H46" s="3" t="s">
        <v>66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6354C-C8E3-4D02-A2F5-3887EAF41428}">
  <sheetPr codeName="Sheet8"/>
  <dimension ref="A1:H6"/>
  <sheetViews>
    <sheetView workbookViewId="0">
      <selection activeCell="A5" sqref="A5:H5"/>
    </sheetView>
  </sheetViews>
  <sheetFormatPr defaultRowHeight="17.399999999999999"/>
  <cols>
    <col min="1" max="3" width="8.8984375" bestFit="1" customWidth="1"/>
    <col min="4" max="4" width="10.59765625" bestFit="1" customWidth="1"/>
    <col min="5" max="5" width="8.8984375" bestFit="1" customWidth="1"/>
    <col min="6" max="6" width="10.59765625" bestFit="1" customWidth="1"/>
    <col min="7" max="7" width="8.8984375" bestFit="1" customWidth="1"/>
    <col min="8" max="8" width="10.59765625" bestFit="1" customWidth="1"/>
  </cols>
  <sheetData>
    <row r="1" spans="1:8">
      <c r="A1" s="23" t="s">
        <v>164</v>
      </c>
    </row>
    <row r="3" spans="1:8">
      <c r="A3" t="s">
        <v>73</v>
      </c>
      <c r="B3" t="s">
        <v>145</v>
      </c>
      <c r="C3" t="s">
        <v>144</v>
      </c>
      <c r="D3" t="s">
        <v>156</v>
      </c>
      <c r="E3" t="s">
        <v>157</v>
      </c>
      <c r="F3" t="s">
        <v>158</v>
      </c>
      <c r="G3" t="s">
        <v>159</v>
      </c>
      <c r="H3" t="s">
        <v>160</v>
      </c>
    </row>
    <row r="4" spans="1:8">
      <c r="A4" t="s">
        <v>162</v>
      </c>
      <c r="B4" t="s">
        <v>140</v>
      </c>
      <c r="C4" t="s">
        <v>135</v>
      </c>
      <c r="D4">
        <v>6</v>
      </c>
      <c r="E4">
        <v>1200000</v>
      </c>
      <c r="F4">
        <v>0.03</v>
      </c>
      <c r="G4">
        <v>156000</v>
      </c>
      <c r="H4">
        <v>1356000</v>
      </c>
    </row>
    <row r="5" spans="1:8">
      <c r="A5" t="s">
        <v>161</v>
      </c>
      <c r="B5" t="s">
        <v>139</v>
      </c>
      <c r="C5" t="s">
        <v>135</v>
      </c>
      <c r="D5">
        <v>18</v>
      </c>
      <c r="E5">
        <v>1200000</v>
      </c>
      <c r="F5">
        <v>0.05</v>
      </c>
      <c r="G5">
        <v>180000</v>
      </c>
      <c r="H5">
        <v>1380000</v>
      </c>
    </row>
    <row r="6" spans="1:8">
      <c r="A6" t="s">
        <v>163</v>
      </c>
      <c r="B6" t="s">
        <v>141</v>
      </c>
      <c r="C6" t="s">
        <v>135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0" zoomScale="90" zoomScaleNormal="90" workbookViewId="0">
      <selection activeCell="M16" sqref="M16"/>
    </sheetView>
  </sheetViews>
  <sheetFormatPr defaultRowHeight="17.399999999999999"/>
  <cols>
    <col min="2" max="2" width="11.296875" bestFit="1" customWidth="1"/>
    <col min="3" max="3" width="8" bestFit="1" customWidth="1"/>
    <col min="4" max="5" width="10.296875" bestFit="1" customWidth="1"/>
    <col min="6" max="6" width="16.19921875" bestFit="1" customWidth="1"/>
  </cols>
  <sheetData>
    <row r="2" spans="2:6">
      <c r="B2" s="22" t="s">
        <v>73</v>
      </c>
      <c r="C2" t="s">
        <v>133</v>
      </c>
    </row>
    <row r="4" spans="2:6">
      <c r="B4" s="22" t="s">
        <v>144</v>
      </c>
      <c r="C4" s="22" t="s">
        <v>145</v>
      </c>
      <c r="D4" t="s">
        <v>142</v>
      </c>
      <c r="E4" t="s">
        <v>155</v>
      </c>
      <c r="F4" t="s">
        <v>143</v>
      </c>
    </row>
    <row r="5" spans="2:6">
      <c r="B5" t="s">
        <v>136</v>
      </c>
      <c r="E5" s="21"/>
      <c r="F5" s="21"/>
    </row>
    <row r="6" spans="2:6">
      <c r="C6" t="s">
        <v>139</v>
      </c>
      <c r="D6">
        <v>1</v>
      </c>
      <c r="E6" s="21">
        <v>290000</v>
      </c>
      <c r="F6" s="21">
        <v>1740000</v>
      </c>
    </row>
    <row r="7" spans="2:6">
      <c r="C7" t="s">
        <v>140</v>
      </c>
      <c r="D7">
        <v>1</v>
      </c>
      <c r="E7" s="21">
        <v>246500</v>
      </c>
      <c r="F7" s="21">
        <v>1696500</v>
      </c>
    </row>
    <row r="8" spans="2:6">
      <c r="C8" t="s">
        <v>141</v>
      </c>
      <c r="D8">
        <v>1</v>
      </c>
      <c r="E8" s="21">
        <v>246500</v>
      </c>
      <c r="F8" s="21">
        <v>1696500</v>
      </c>
    </row>
    <row r="9" spans="2:6">
      <c r="B9" t="s">
        <v>150</v>
      </c>
      <c r="D9">
        <v>0</v>
      </c>
      <c r="E9" s="21">
        <v>783000</v>
      </c>
      <c r="F9" s="21"/>
    </row>
    <row r="10" spans="2:6">
      <c r="B10" t="s">
        <v>151</v>
      </c>
      <c r="D10" t="s">
        <v>154</v>
      </c>
      <c r="E10" s="21">
        <v>261000</v>
      </c>
      <c r="F10" s="21"/>
    </row>
    <row r="11" spans="2:6">
      <c r="B11" t="s">
        <v>134</v>
      </c>
      <c r="E11" s="21"/>
      <c r="F11" s="21"/>
    </row>
    <row r="12" spans="2:6">
      <c r="C12" t="s">
        <v>139</v>
      </c>
      <c r="D12">
        <v>1</v>
      </c>
      <c r="E12" s="21">
        <v>229500</v>
      </c>
      <c r="F12" s="21">
        <v>1579500</v>
      </c>
    </row>
    <row r="13" spans="2:6">
      <c r="C13" t="s">
        <v>140</v>
      </c>
      <c r="D13">
        <v>1</v>
      </c>
      <c r="E13" s="21">
        <v>229500</v>
      </c>
      <c r="F13" s="21">
        <v>1579500</v>
      </c>
    </row>
    <row r="14" spans="2:6">
      <c r="C14" t="s">
        <v>141</v>
      </c>
      <c r="D14">
        <v>1</v>
      </c>
      <c r="E14" s="21">
        <v>202500</v>
      </c>
      <c r="F14" s="21">
        <v>1552500</v>
      </c>
    </row>
    <row r="15" spans="2:6">
      <c r="B15" t="s">
        <v>146</v>
      </c>
      <c r="D15">
        <v>0</v>
      </c>
      <c r="E15" s="21">
        <v>661500</v>
      </c>
      <c r="F15" s="21"/>
    </row>
    <row r="16" spans="2:6">
      <c r="B16" t="s">
        <v>147</v>
      </c>
      <c r="D16" t="s">
        <v>154</v>
      </c>
      <c r="E16" s="21">
        <v>220500</v>
      </c>
      <c r="F16" s="21"/>
    </row>
    <row r="17" spans="2:6">
      <c r="B17" t="s">
        <v>135</v>
      </c>
      <c r="E17" s="21"/>
      <c r="F17" s="21"/>
    </row>
    <row r="18" spans="2:6">
      <c r="C18" t="s">
        <v>139</v>
      </c>
      <c r="D18">
        <v>1</v>
      </c>
      <c r="E18" s="21">
        <v>180000</v>
      </c>
      <c r="F18" s="21">
        <v>1380000</v>
      </c>
    </row>
    <row r="19" spans="2:6">
      <c r="C19" t="s">
        <v>140</v>
      </c>
      <c r="D19">
        <v>1</v>
      </c>
      <c r="E19" s="21">
        <v>156000</v>
      </c>
      <c r="F19" s="21">
        <v>1356000</v>
      </c>
    </row>
    <row r="20" spans="2:6">
      <c r="C20" t="s">
        <v>141</v>
      </c>
      <c r="D20">
        <v>1</v>
      </c>
      <c r="E20" s="21">
        <v>180000</v>
      </c>
      <c r="F20" s="21">
        <v>1380000</v>
      </c>
    </row>
    <row r="21" spans="2:6">
      <c r="B21" t="s">
        <v>148</v>
      </c>
      <c r="D21">
        <v>0</v>
      </c>
      <c r="E21" s="21">
        <v>516000</v>
      </c>
      <c r="F21" s="21"/>
    </row>
    <row r="22" spans="2:6">
      <c r="B22" t="s">
        <v>149</v>
      </c>
      <c r="D22" t="s">
        <v>154</v>
      </c>
      <c r="E22" s="21">
        <v>172000</v>
      </c>
      <c r="F22" s="21"/>
    </row>
    <row r="23" spans="2:6">
      <c r="B23" t="s">
        <v>137</v>
      </c>
      <c r="E23" s="21"/>
      <c r="F23" s="21"/>
    </row>
    <row r="24" spans="2:6">
      <c r="C24" t="s">
        <v>139</v>
      </c>
      <c r="D24">
        <v>1</v>
      </c>
      <c r="E24" s="21">
        <v>168750</v>
      </c>
      <c r="F24" s="21">
        <v>1293750</v>
      </c>
    </row>
    <row r="25" spans="2:6">
      <c r="C25" t="s">
        <v>140</v>
      </c>
      <c r="D25">
        <v>1</v>
      </c>
      <c r="E25" s="21">
        <v>149250</v>
      </c>
      <c r="F25" s="21">
        <v>1144250</v>
      </c>
    </row>
    <row r="26" spans="2:6">
      <c r="C26" t="s">
        <v>141</v>
      </c>
      <c r="D26">
        <v>1</v>
      </c>
      <c r="E26" s="21">
        <v>179350</v>
      </c>
      <c r="F26" s="21">
        <v>1234350</v>
      </c>
    </row>
    <row r="27" spans="2:6">
      <c r="B27" t="s">
        <v>152</v>
      </c>
      <c r="D27">
        <v>0</v>
      </c>
      <c r="E27" s="21">
        <v>497350</v>
      </c>
      <c r="F27" s="21"/>
    </row>
    <row r="28" spans="2:6">
      <c r="B28" t="s">
        <v>153</v>
      </c>
      <c r="D28" t="s">
        <v>154</v>
      </c>
      <c r="E28" s="21">
        <v>165783.33333333334</v>
      </c>
      <c r="F28" s="21"/>
    </row>
    <row r="29" spans="2:6">
      <c r="B29" t="s">
        <v>138</v>
      </c>
      <c r="D29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02A6-7DD2-49D8-927C-4C52C2A33378}">
  <sheetPr codeName="Sheet9">
    <outlinePr summaryBelow="0"/>
  </sheetPr>
  <dimension ref="B1:F11"/>
  <sheetViews>
    <sheetView showGridLines="0" workbookViewId="0">
      <selection activeCell="E14" sqref="E14"/>
    </sheetView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6" t="s">
        <v>170</v>
      </c>
      <c r="C2" s="27"/>
      <c r="D2" s="33"/>
      <c r="E2" s="33"/>
      <c r="F2" s="33"/>
    </row>
    <row r="3" spans="2:6" collapsed="1">
      <c r="B3" s="25"/>
      <c r="C3" s="25"/>
      <c r="D3" s="34" t="s">
        <v>172</v>
      </c>
      <c r="E3" s="34" t="s">
        <v>167</v>
      </c>
      <c r="F3" s="34" t="s">
        <v>169</v>
      </c>
    </row>
    <row r="4" spans="2:6" ht="46.8" hidden="1" outlineLevel="1">
      <c r="B4" s="29"/>
      <c r="C4" s="29"/>
      <c r="E4" s="36" t="s">
        <v>168</v>
      </c>
      <c r="F4" s="36" t="s">
        <v>168</v>
      </c>
    </row>
    <row r="5" spans="2:6">
      <c r="B5" s="30" t="s">
        <v>171</v>
      </c>
      <c r="C5" s="31"/>
      <c r="D5" s="28"/>
      <c r="E5" s="28"/>
      <c r="F5" s="28"/>
    </row>
    <row r="6" spans="2:6" outlineLevel="1">
      <c r="B6" s="29"/>
      <c r="C6" s="29" t="s">
        <v>165</v>
      </c>
      <c r="D6" s="21">
        <v>20000000</v>
      </c>
      <c r="E6" s="35">
        <v>30000000</v>
      </c>
      <c r="F6" s="35">
        <v>15000000</v>
      </c>
    </row>
    <row r="7" spans="2:6">
      <c r="B7" s="30" t="s">
        <v>173</v>
      </c>
      <c r="C7" s="31"/>
      <c r="D7" s="28"/>
      <c r="E7" s="28"/>
      <c r="F7" s="28"/>
    </row>
    <row r="8" spans="2:6" ht="18" outlineLevel="1" thickBot="1">
      <c r="B8" s="32"/>
      <c r="C8" s="32" t="s">
        <v>166</v>
      </c>
      <c r="D8" s="24">
        <v>622124.36321312899</v>
      </c>
      <c r="E8" s="24">
        <v>933186.54481969296</v>
      </c>
      <c r="F8" s="24">
        <v>466593.27240984602</v>
      </c>
    </row>
    <row r="9" spans="2:6">
      <c r="B9" t="s">
        <v>174</v>
      </c>
    </row>
    <row r="10" spans="2:6">
      <c r="B10" t="s">
        <v>175</v>
      </c>
    </row>
    <row r="11" spans="2:6">
      <c r="B11" t="s">
        <v>176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41" t="s">
        <v>67</v>
      </c>
      <c r="C2" s="42"/>
    </row>
    <row r="3" spans="2:3">
      <c r="B3" s="8" t="s">
        <v>68</v>
      </c>
      <c r="C3" s="9">
        <v>20000000</v>
      </c>
    </row>
    <row r="4" spans="2:3">
      <c r="B4" s="10" t="s">
        <v>69</v>
      </c>
      <c r="C4" s="11">
        <v>7.4999999999999997E-2</v>
      </c>
    </row>
    <row r="5" spans="2:3">
      <c r="B5" s="10" t="s">
        <v>70</v>
      </c>
      <c r="C5" s="10">
        <v>36</v>
      </c>
    </row>
    <row r="6" spans="2:3" ht="18" thickBot="1">
      <c r="B6" s="12" t="s">
        <v>71</v>
      </c>
      <c r="C6" s="13">
        <f>PMT(C4/12,C5,-$C3)</f>
        <v>622124.36321312876</v>
      </c>
    </row>
  </sheetData>
  <scenarios current="0" sqref="C6">
    <scenario name="대출금 증가" locked="1" count="1" user="82104" comment="만든 사람 82104 날짜 2025-07-13">
      <inputCells r="C3" val="30000000" numFmtId="41"/>
    </scenario>
    <scenario name="대출금 감소" locked="1" count="1" user="82104" comment="만든 사람 82104 날짜 2025-07-13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D82711F5-963C-4F10-A057-96A8DA9E5C70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L13" sqref="L13"/>
    </sheetView>
  </sheetViews>
  <sheetFormatPr defaultRowHeight="17.399999999999999"/>
  <sheetData>
    <row r="1" spans="1:6">
      <c r="B1" s="43" t="s">
        <v>72</v>
      </c>
      <c r="C1" s="43"/>
      <c r="D1" s="43"/>
      <c r="E1" s="43"/>
      <c r="F1" s="43"/>
    </row>
    <row r="3" spans="1:6">
      <c r="A3" s="14" t="s">
        <v>73</v>
      </c>
      <c r="B3" s="14" t="s">
        <v>74</v>
      </c>
      <c r="C3" s="14" t="s">
        <v>75</v>
      </c>
      <c r="D3" s="14" t="s">
        <v>76</v>
      </c>
      <c r="E3" s="14" t="s">
        <v>77</v>
      </c>
      <c r="F3" s="14" t="s">
        <v>78</v>
      </c>
    </row>
    <row r="4" spans="1:6">
      <c r="A4" s="14" t="s">
        <v>79</v>
      </c>
      <c r="B4" s="14" t="s">
        <v>80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81</v>
      </c>
      <c r="B5" s="14" t="s">
        <v>82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83</v>
      </c>
      <c r="B6" s="14" t="s">
        <v>82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84</v>
      </c>
      <c r="B7" s="14" t="s">
        <v>82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85</v>
      </c>
      <c r="B8" s="14" t="s">
        <v>82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86</v>
      </c>
      <c r="B9" s="14" t="s">
        <v>80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87</v>
      </c>
      <c r="B10" s="14" t="s">
        <v>80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F14" sqref="F14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88</v>
      </c>
    </row>
    <row r="4" spans="1:14">
      <c r="A4" s="17" t="s">
        <v>89</v>
      </c>
      <c r="B4" s="17" t="s">
        <v>90</v>
      </c>
      <c r="C4" s="17" t="s">
        <v>91</v>
      </c>
      <c r="D4" s="17" t="s">
        <v>92</v>
      </c>
      <c r="E4" s="17" t="s">
        <v>93</v>
      </c>
      <c r="F4" s="17" t="s">
        <v>94</v>
      </c>
      <c r="G4" s="17" t="s">
        <v>95</v>
      </c>
      <c r="H4" s="17" t="s">
        <v>96</v>
      </c>
      <c r="I4" s="17" t="s">
        <v>97</v>
      </c>
      <c r="J4" s="17" t="s">
        <v>98</v>
      </c>
      <c r="K4" s="17" t="s">
        <v>99</v>
      </c>
      <c r="L4" s="17" t="s">
        <v>100</v>
      </c>
      <c r="M4" s="17" t="s">
        <v>101</v>
      </c>
      <c r="N4" s="17" t="s">
        <v>102</v>
      </c>
    </row>
    <row r="5" spans="1:14">
      <c r="A5" s="18" t="s">
        <v>103</v>
      </c>
      <c r="B5" s="18" t="s">
        <v>104</v>
      </c>
      <c r="C5" s="37">
        <v>540</v>
      </c>
      <c r="D5" s="37">
        <v>230</v>
      </c>
      <c r="E5" s="37">
        <v>190</v>
      </c>
      <c r="F5" s="37">
        <v>230</v>
      </c>
      <c r="G5" s="37">
        <v>250</v>
      </c>
      <c r="H5" s="37">
        <v>250</v>
      </c>
      <c r="I5" s="37">
        <v>280</v>
      </c>
      <c r="J5" s="37">
        <v>200</v>
      </c>
      <c r="K5" s="37">
        <v>190</v>
      </c>
      <c r="L5" s="37">
        <v>290</v>
      </c>
      <c r="M5" s="37">
        <v>300</v>
      </c>
      <c r="N5" s="37">
        <v>180</v>
      </c>
    </row>
    <row r="6" spans="1:14">
      <c r="A6" s="18" t="s">
        <v>105</v>
      </c>
      <c r="B6" s="18" t="s">
        <v>106</v>
      </c>
      <c r="C6" s="37">
        <v>430</v>
      </c>
      <c r="D6" s="37">
        <v>210</v>
      </c>
      <c r="E6" s="37">
        <v>75</v>
      </c>
      <c r="F6" s="37">
        <v>260</v>
      </c>
      <c r="G6" s="37">
        <v>360</v>
      </c>
      <c r="H6" s="37">
        <v>240</v>
      </c>
      <c r="I6" s="37">
        <v>180</v>
      </c>
      <c r="J6" s="37">
        <v>250</v>
      </c>
      <c r="K6" s="37">
        <v>270</v>
      </c>
      <c r="L6" s="37">
        <v>250</v>
      </c>
      <c r="M6" s="37">
        <v>290</v>
      </c>
      <c r="N6" s="37">
        <v>160</v>
      </c>
    </row>
    <row r="7" spans="1:14">
      <c r="A7" s="18" t="s">
        <v>107</v>
      </c>
      <c r="B7" s="18" t="s">
        <v>108</v>
      </c>
      <c r="C7" s="37">
        <v>120</v>
      </c>
      <c r="D7" s="37">
        <v>180</v>
      </c>
      <c r="E7" s="37">
        <v>200</v>
      </c>
      <c r="F7" s="37">
        <v>270</v>
      </c>
      <c r="G7" s="37">
        <v>250</v>
      </c>
      <c r="H7" s="37">
        <v>230</v>
      </c>
      <c r="I7" s="37">
        <v>70</v>
      </c>
      <c r="J7" s="37">
        <v>350</v>
      </c>
      <c r="K7" s="37">
        <v>180</v>
      </c>
      <c r="L7" s="37">
        <v>230</v>
      </c>
      <c r="M7" s="37">
        <v>300</v>
      </c>
      <c r="N7" s="37">
        <v>170</v>
      </c>
    </row>
    <row r="8" spans="1:14">
      <c r="A8" s="18" t="s">
        <v>109</v>
      </c>
      <c r="B8" s="18" t="s">
        <v>110</v>
      </c>
      <c r="C8" s="37">
        <v>500</v>
      </c>
      <c r="D8" s="37">
        <v>310</v>
      </c>
      <c r="E8" s="37">
        <v>270</v>
      </c>
      <c r="F8" s="37">
        <v>280</v>
      </c>
      <c r="G8" s="37">
        <v>190</v>
      </c>
      <c r="H8" s="37">
        <v>280</v>
      </c>
      <c r="I8" s="37">
        <v>170</v>
      </c>
      <c r="J8" s="37">
        <v>210</v>
      </c>
      <c r="K8" s="37">
        <v>220</v>
      </c>
      <c r="L8" s="37">
        <v>280</v>
      </c>
      <c r="M8" s="37">
        <v>180</v>
      </c>
      <c r="N8" s="37">
        <v>210</v>
      </c>
    </row>
    <row r="9" spans="1:14">
      <c r="A9" s="18" t="s">
        <v>111</v>
      </c>
      <c r="B9" s="18" t="s">
        <v>108</v>
      </c>
      <c r="C9" s="37">
        <v>120</v>
      </c>
      <c r="D9" s="37">
        <v>110</v>
      </c>
      <c r="E9" s="37">
        <v>140</v>
      </c>
      <c r="F9" s="37">
        <v>280</v>
      </c>
      <c r="G9" s="37">
        <v>300</v>
      </c>
      <c r="H9" s="37">
        <v>290</v>
      </c>
      <c r="I9" s="37">
        <v>210</v>
      </c>
      <c r="J9" s="37">
        <v>250</v>
      </c>
      <c r="K9" s="37">
        <v>200</v>
      </c>
      <c r="L9" s="37">
        <v>260</v>
      </c>
      <c r="M9" s="37">
        <v>190</v>
      </c>
      <c r="N9" s="37">
        <v>200</v>
      </c>
    </row>
    <row r="10" spans="1:14">
      <c r="A10" s="18" t="s">
        <v>112</v>
      </c>
      <c r="B10" s="18" t="s">
        <v>106</v>
      </c>
      <c r="C10" s="37">
        <v>480</v>
      </c>
      <c r="D10" s="37">
        <v>310</v>
      </c>
      <c r="E10" s="37">
        <v>180</v>
      </c>
      <c r="F10" s="37">
        <v>260</v>
      </c>
      <c r="G10" s="37">
        <v>240</v>
      </c>
      <c r="H10" s="37">
        <v>240</v>
      </c>
      <c r="I10" s="37">
        <v>260</v>
      </c>
      <c r="J10" s="37">
        <v>240</v>
      </c>
      <c r="K10" s="37">
        <v>180</v>
      </c>
      <c r="L10" s="37">
        <v>260</v>
      </c>
      <c r="M10" s="37">
        <v>280</v>
      </c>
      <c r="N10" s="37">
        <v>220</v>
      </c>
    </row>
    <row r="11" spans="1:14">
      <c r="A11" s="18" t="s">
        <v>113</v>
      </c>
      <c r="B11" s="18" t="s">
        <v>108</v>
      </c>
      <c r="C11" s="37">
        <v>160</v>
      </c>
      <c r="D11" s="37">
        <v>172</v>
      </c>
      <c r="E11" s="37">
        <v>210</v>
      </c>
      <c r="F11" s="37">
        <v>230</v>
      </c>
      <c r="G11" s="37">
        <v>290</v>
      </c>
      <c r="H11" s="37">
        <v>180</v>
      </c>
      <c r="I11" s="37">
        <v>360</v>
      </c>
      <c r="J11" s="37">
        <v>180</v>
      </c>
      <c r="K11" s="37">
        <v>260</v>
      </c>
      <c r="L11" s="37">
        <v>280</v>
      </c>
      <c r="M11" s="37">
        <v>260</v>
      </c>
      <c r="N11" s="37">
        <v>230</v>
      </c>
    </row>
    <row r="12" spans="1:14">
      <c r="A12" s="18" t="s">
        <v>114</v>
      </c>
      <c r="B12" s="18" t="s">
        <v>108</v>
      </c>
      <c r="C12" s="37">
        <v>245</v>
      </c>
      <c r="D12" s="37">
        <v>90</v>
      </c>
      <c r="E12" s="37">
        <v>230</v>
      </c>
      <c r="F12" s="37">
        <v>240</v>
      </c>
      <c r="G12" s="37">
        <v>180</v>
      </c>
      <c r="H12" s="37">
        <v>190</v>
      </c>
      <c r="I12" s="37">
        <v>160</v>
      </c>
      <c r="J12" s="37">
        <v>190</v>
      </c>
      <c r="K12" s="37">
        <v>240</v>
      </c>
      <c r="L12" s="37">
        <v>270</v>
      </c>
      <c r="M12" s="37">
        <v>240</v>
      </c>
      <c r="N12" s="37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7.399999999999999"/>
  <sheetData>
    <row r="2" spans="1:9">
      <c r="H2" t="s">
        <v>115</v>
      </c>
      <c r="I2" t="s">
        <v>73</v>
      </c>
    </row>
    <row r="3" spans="1:9" ht="19.2">
      <c r="A3" s="19" t="s">
        <v>116</v>
      </c>
      <c r="H3" t="s">
        <v>117</v>
      </c>
      <c r="I3" t="s">
        <v>118</v>
      </c>
    </row>
    <row r="4" spans="1:9">
      <c r="H4" t="s">
        <v>119</v>
      </c>
      <c r="I4" t="s">
        <v>120</v>
      </c>
    </row>
    <row r="5" spans="1:9">
      <c r="A5" s="20" t="s">
        <v>115</v>
      </c>
      <c r="B5" s="20" t="s">
        <v>73</v>
      </c>
      <c r="C5" s="20" t="s">
        <v>121</v>
      </c>
      <c r="D5" s="20" t="s">
        <v>122</v>
      </c>
      <c r="E5" s="20" t="s">
        <v>123</v>
      </c>
      <c r="H5" t="s">
        <v>124</v>
      </c>
      <c r="I5" t="s">
        <v>125</v>
      </c>
    </row>
    <row r="6" spans="1:9">
      <c r="A6" t="s">
        <v>117</v>
      </c>
      <c r="B6" t="s">
        <v>118</v>
      </c>
      <c r="C6">
        <v>15000</v>
      </c>
      <c r="D6">
        <v>12000</v>
      </c>
      <c r="E6" t="s">
        <v>126</v>
      </c>
      <c r="H6" t="s">
        <v>127</v>
      </c>
      <c r="I6" t="s">
        <v>128</v>
      </c>
    </row>
    <row r="7" spans="1:9">
      <c r="A7" t="s">
        <v>119</v>
      </c>
      <c r="B7" t="s">
        <v>120</v>
      </c>
      <c r="C7">
        <v>13000</v>
      </c>
      <c r="D7">
        <v>10000</v>
      </c>
      <c r="E7" t="s">
        <v>129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⠀ YEMZZANG</cp:lastModifiedBy>
  <dcterms:created xsi:type="dcterms:W3CDTF">2023-05-12T01:27:33Z</dcterms:created>
  <dcterms:modified xsi:type="dcterms:W3CDTF">2025-07-13T07:35:26Z</dcterms:modified>
</cp:coreProperties>
</file>