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C663ABAF-EA9B-448A-9C20-C7CC3E99CE9A}" xr6:coauthVersionLast="47" xr6:coauthVersionMax="47" xr10:uidLastSave="{00000000-0000-0000-0000-000000000000}"/>
  <bookViews>
    <workbookView xWindow="-108" yWindow="-108" windowWidth="23256" windowHeight="12576" firstSheet="1" activeTab="8" xr2:uid="{687888A0-7169-4D04-8AED-D6529133C41D}"/>
  </bookViews>
  <sheets>
    <sheet name="기본작업" sheetId="1" r:id="rId1"/>
    <sheet name="계산작업" sheetId="2" r:id="rId2"/>
    <sheet name="대리" sheetId="13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H4" i="1"/>
  <c r="A35" i="1"/>
  <c r="C6" i="4"/>
  <c r="F40" i="2" a="1"/>
  <c r="F41" i="2" a="1"/>
  <c r="F42" i="2" a="1"/>
  <c r="F45" i="2" a="1"/>
  <c r="F43" i="2" a="1"/>
  <c r="F46" i="2" a="1"/>
  <c r="F44" i="2" a="1"/>
  <c r="F39" i="2" a="1"/>
  <c r="F44" i="2" l="1"/>
  <c r="F46" i="2"/>
  <c r="F43" i="2"/>
  <c r="F45" i="2"/>
  <c r="F42" i="2"/>
  <c r="F41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C045B-5111-4A12-8638-92F67931305E}" sourceFile="C:\길벗컴활1급\01 엑셀\04 실전모의고사\급여현황.accdb" keepAlive="1" name="급여현황" type="5" refreshedVersion="8" background="1">
    <dbPr connection="Provider=Microsoft.ACE.OLEDB.12.0;User ID=Admin;Data Source=C:\길벗컴활1급\01 엑셀\04 실전모의고사\급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023년급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<sst xmlns="http://schemas.openxmlformats.org/spreadsheetml/2006/main" count="321" uniqueCount="174">
  <si>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</si>
  <si>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</si>
  <si>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</si>
  <si>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</si>
  <si>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</si>
  <si>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</si>
  <si>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</si>
  <si>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</si>
  <si>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</si>
  <si>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</si>
  <si>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</si>
  <si>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</si>
  <si>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</si>
  <si>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</si>
  <si>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</si>
  <si>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</si>
  <si>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</si>
  <si>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</si>
  <si>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</si>
  <si>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</si>
  <si>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</si>
  <si>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</si>
  <si>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</si>
  <si>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</si>
  <si>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</si>
  <si>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</si>
  <si>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</si>
  <si>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</si>
  <si>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</si>
  <si>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</si>
  <si>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</si>
  <si>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</si>
  <si>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</si>
  <si>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</si>
  <si>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</si>
  <si>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</si>
  <si>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</si>
  <si>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</si>
  <si>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</si>
  <si>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</si>
  <si>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</si>
  <si>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</si>
  <si>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</si>
  <si>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</si>
  <si>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</si>
  <si>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</si>
  <si>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</si>
  <si>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</si>
  <si>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</si>
  <si>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</si>
  <si>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</si>
  <si>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</si>
  <si>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</si>
  <si>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</si>
  <si>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</si>
  <si>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</si>
  <si>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</si>
  <si>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</si>
  <si>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</si>
  <si>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</si>
  <si>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</si>
  <si>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</si>
  <si>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</si>
  <si>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</si>
  <si>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</si>
  <si>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</si>
  <si>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</si>
  <si>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</si>
  <si>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</si>
  <si>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</si>
  <si>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</si>
  <si>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</si>
  <si>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</si>
  <si>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</si>
  <si>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</si>
  <si>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</si>
  <si>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</si>
  <si>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</si>
  <si>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</si>
  <si>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</si>
  <si>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</si>
  <si>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</si>
  <si>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</si>
  <si>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</si>
  <si>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</si>
  <si>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</si>
  <si>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</si>
  <si>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</si>
  <si>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</si>
  <si>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</si>
  <si>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</si>
  <si>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</si>
  <si>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</si>
  <si>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</si>
  <si>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</si>
  <si>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</si>
  <si>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</si>
  <si>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</si>
  <si>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</si>
  <si>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</si>
  <si>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</si>
  <si>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</si>
  <si>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</si>
  <si>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</si>
  <si>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</si>
  <si>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</si>
  <si>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</si>
  <si>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</si>
  <si>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</si>
  <si>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</si>
  <si>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</si>
  <si>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</si>
  <si>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</si>
  <si>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</si>
  <si>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</si>
  <si>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</si>
  <si>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</si>
  <si>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</si>
  <si>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</si>
  <si>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</si>
  <si>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</si>
  <si>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</si>
  <si>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</si>
  <si>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</si>
  <si>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</si>
  <si>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</si>
  <si>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</si>
  <si>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</si>
  <si>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</si>
  <si>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</si>
  <si>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</si>
  <si>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</si>
  <si>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업종별 평균 근속년수</t>
    <phoneticPr fontId="2" type="noConversion"/>
  </si>
  <si>
    <t>조건</t>
    <phoneticPr fontId="2" type="noConversion"/>
  </si>
  <si>
    <t>총합계</t>
  </si>
  <si>
    <t>판매부</t>
  </si>
  <si>
    <t>기획부</t>
  </si>
  <si>
    <t>홍보부</t>
  </si>
  <si>
    <t>대리</t>
  </si>
  <si>
    <t>사원</t>
  </si>
  <si>
    <t>부장</t>
  </si>
  <si>
    <t>과장</t>
  </si>
  <si>
    <t>(모두)</t>
  </si>
  <si>
    <t>직위</t>
  </si>
  <si>
    <t>부서</t>
  </si>
  <si>
    <t>합계 : 총수령금액</t>
  </si>
  <si>
    <t>과장 요약</t>
  </si>
  <si>
    <t>대리 요약</t>
  </si>
  <si>
    <t>부장 요약</t>
  </si>
  <si>
    <t>사원 요약</t>
  </si>
  <si>
    <t>최대 : 기본급</t>
  </si>
  <si>
    <t>최대 : 수당</t>
  </si>
  <si>
    <t>$C$6</t>
  </si>
  <si>
    <t>대출금 감소</t>
  </si>
  <si>
    <t>$C$3</t>
  </si>
  <si>
    <t>대출금 증가</t>
  </si>
  <si>
    <t>만든 사람 rmsduuq rla 날짜 2025-02-01
수정한 사람 rmsduuq rla 날짜 2025-02-01</t>
  </si>
  <si>
    <t>만든 사람 rmsduuq rla 날짜 2025-02-01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</si>
  <si>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</si>
  <si>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</si>
  <si>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</si>
  <si>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</si>
  <si>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</si>
  <si>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</si>
  <si>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</si>
  <si>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인사고과</t>
  </si>
  <si>
    <t>기본급</t>
  </si>
  <si>
    <t>상여비율</t>
  </si>
  <si>
    <t>수당</t>
  </si>
  <si>
    <t>총급여액</t>
  </si>
  <si>
    <t>주지연</t>
  </si>
  <si>
    <t>오여령</t>
  </si>
  <si>
    <t>김동지</t>
  </si>
  <si>
    <t>최대 : 기본급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</si>
</sst>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>
                  <a:alpha val="9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12</xdr:row>
      <xdr:rowOff>11429</xdr:rowOff>
    </xdr:from>
    <xdr:to>
      <xdr:col>6</xdr:col>
      <xdr:colOff>662940</xdr:colOff>
      <xdr:row>26</xdr:row>
      <xdr:rowOff>15240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</xdr:colOff>
          <xdr:row>1</xdr:row>
          <xdr:rowOff>7620</xdr:rowOff>
        </xdr:from>
        <xdr:to>
          <xdr:col>4</xdr:col>
          <xdr:colOff>7620</xdr:colOff>
          <xdr:row>1</xdr:row>
          <xdr:rowOff>259080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15240</xdr:colOff>
          <xdr:row>1</xdr:row>
          <xdr:rowOff>259080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msduuq rla" refreshedDate="45689.621354282404" backgroundQuery="1" createdVersion="8" refreshedVersion="8" minRefreshableVersion="3" recordCount="12" xr:uid="{F1146285-3997-4346-B2C2-48FDC2C53E64}">
  <cacheSource type="external" connectionId="1"/>
  <cacheFields count="9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7AC0BB-3CE6-4D66-B488-BB324144BB6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9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4" subtotal="max" baseField="1" baseItem="0" numFmtId="41"/>
    <dataField name="최대 : 수당" fld="6" subtotal="max" baseField="1" baseItem="0" numFmtId="41"/>
    <dataField name="합계 : 총수령금액" fld="8" baseField="1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32C38C-02F3-4AE6-BB47-ABEA1924586D}" name="표3" displayName="표3" ref="A3:H6" totalsRowShown="0">
  <autoFilter ref="A3:H6" xr:uid="{D632C38C-02F3-4AE6-BB47-ABEA1924586D}"/>
  <sortState xmlns:xlrd2="http://schemas.microsoft.com/office/spreadsheetml/2017/richdata2" ref="A4:H6">
    <sortCondition ref="E3:E6"/>
  </sortState>
  <tableColumns count="8">
    <tableColumn id="1" xr3:uid="{B29CB228-F192-4724-B03D-B0D0CD92D77E}" name="성명"/>
    <tableColumn id="2" xr3:uid="{6CF5A3CD-1E2E-4C05-BEB2-4A21D1E6555A}" name="부서"/>
    <tableColumn id="3" xr3:uid="{9B8FC557-5BA8-495D-B9A5-63403E533741}" name="직위"/>
    <tableColumn id="4" xr3:uid="{6AA58DA8-6230-4B08-AAE4-E0985ED9682A}" name="인사고과"/>
    <tableColumn id="5" xr3:uid="{85A1C7B4-3A1B-4C6E-B9A7-1608E2DCAA11}" name="기본급"/>
    <tableColumn id="6" xr3:uid="{E7EEF648-C904-4A33-AA39-5B3AC3A45F3E}" name="상여비율"/>
    <tableColumn id="7" xr3:uid="{204A1B2A-E73C-4B4A-B7E4-659DCB0DE1D2}" name="수당"/>
    <tableColumn id="8" xr3:uid="{039EA4DB-F0EF-484C-BAF3-040972F51E6B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H40"/>
  <sheetViews>
    <sheetView topLeftCell="A18" workbookViewId="0">
      <selection activeCell="D29" sqref="D29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8" ht="25.2">
      <c r="A1" s="37" t="s">
        <v>132</v>
      </c>
      <c r="B1" s="37"/>
      <c r="C1" s="37"/>
      <c r="D1" s="37"/>
      <c r="E1" s="37"/>
      <c r="F1" s="37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8">
      <c r="A4" s="2" t="s">
        <v>6</v>
      </c>
      <c r="B4" s="3" t="s">
        <v>7</v>
      </c>
      <c r="C4" s="2">
        <v>12.4</v>
      </c>
      <c r="D4" s="2">
        <v>5.2</v>
      </c>
      <c r="E4" s="2">
        <v>5.5</v>
      </c>
      <c r="F4" s="2">
        <v>33</v>
      </c>
      <c r="H4">
        <f>MAX($C$4:$C$32)</f>
        <v>18.399999999999999</v>
      </c>
    </row>
    <row r="5" spans="1:8">
      <c r="A5" s="2" t="s">
        <v>8</v>
      </c>
      <c r="B5" s="3" t="s">
        <v>7</v>
      </c>
      <c r="C5" s="2">
        <v>12.7</v>
      </c>
      <c r="D5" s="2">
        <v>7.9</v>
      </c>
      <c r="E5" s="2">
        <v>10.6</v>
      </c>
      <c r="F5" s="2">
        <v>88</v>
      </c>
    </row>
    <row r="6" spans="1:8">
      <c r="A6" s="2" t="s">
        <v>9</v>
      </c>
      <c r="B6" s="3" t="s">
        <v>10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8">
      <c r="A7" s="2" t="s">
        <v>11</v>
      </c>
      <c r="B7" s="3" t="s">
        <v>10</v>
      </c>
      <c r="C7" s="2">
        <v>13.7</v>
      </c>
      <c r="D7" s="2">
        <v>4</v>
      </c>
      <c r="E7" s="2">
        <v>4.9000000000000004</v>
      </c>
      <c r="F7" s="2">
        <v>59</v>
      </c>
    </row>
    <row r="8" spans="1:8">
      <c r="A8" s="2" t="s">
        <v>12</v>
      </c>
      <c r="B8" s="3" t="s">
        <v>10</v>
      </c>
      <c r="C8" s="2">
        <v>14.3</v>
      </c>
      <c r="D8" s="2">
        <v>2.5</v>
      </c>
      <c r="E8" s="2">
        <v>3.1</v>
      </c>
      <c r="F8" s="2">
        <v>84</v>
      </c>
    </row>
    <row r="9" spans="1:8">
      <c r="A9" s="2" t="s">
        <v>13</v>
      </c>
      <c r="B9" s="3" t="s">
        <v>7</v>
      </c>
      <c r="C9" s="2">
        <v>14.7</v>
      </c>
      <c r="D9" s="2">
        <v>2.4</v>
      </c>
      <c r="E9" s="2">
        <v>2.8</v>
      </c>
      <c r="F9" s="2">
        <v>83</v>
      </c>
    </row>
    <row r="10" spans="1:8">
      <c r="A10" s="2" t="s">
        <v>14</v>
      </c>
      <c r="B10" s="3" t="s">
        <v>7</v>
      </c>
      <c r="C10" s="2">
        <v>12.3</v>
      </c>
      <c r="D10" s="2">
        <v>3.8</v>
      </c>
      <c r="E10" s="2">
        <v>5.4</v>
      </c>
      <c r="F10" s="2">
        <v>51</v>
      </c>
    </row>
    <row r="11" spans="1:8">
      <c r="A11" s="2" t="s">
        <v>15</v>
      </c>
      <c r="B11" s="3" t="s">
        <v>7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8">
      <c r="A12" s="2" t="s">
        <v>11</v>
      </c>
      <c r="B12" s="3" t="s">
        <v>10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8">
      <c r="A13" s="2" t="s">
        <v>16</v>
      </c>
      <c r="B13" s="3" t="s">
        <v>10</v>
      </c>
      <c r="C13" s="2">
        <v>12.5</v>
      </c>
      <c r="D13" s="2">
        <v>3.7</v>
      </c>
      <c r="E13" s="2">
        <v>5.9</v>
      </c>
      <c r="F13" s="2">
        <v>58</v>
      </c>
    </row>
    <row r="14" spans="1:8">
      <c r="A14" s="2" t="s">
        <v>17</v>
      </c>
      <c r="B14" s="3" t="s">
        <v>10</v>
      </c>
      <c r="C14" s="2">
        <v>13.7</v>
      </c>
      <c r="D14" s="2">
        <v>2.4</v>
      </c>
      <c r="E14" s="2">
        <v>6</v>
      </c>
      <c r="F14" s="2">
        <v>95</v>
      </c>
    </row>
    <row r="15" spans="1:8">
      <c r="A15" s="2" t="s">
        <v>18</v>
      </c>
      <c r="B15" s="3" t="s">
        <v>7</v>
      </c>
      <c r="C15" s="2">
        <v>14.1</v>
      </c>
      <c r="D15" s="2">
        <v>3.9</v>
      </c>
      <c r="E15" s="2">
        <v>3.4</v>
      </c>
      <c r="F15" s="2">
        <v>2</v>
      </c>
    </row>
    <row r="16" spans="1:8">
      <c r="A16" s="2" t="s">
        <v>11</v>
      </c>
      <c r="B16" s="3" t="s">
        <v>10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15</v>
      </c>
      <c r="B17" s="3" t="s">
        <v>7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18</v>
      </c>
      <c r="B18" s="3" t="s">
        <v>7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11</v>
      </c>
      <c r="B19" s="3" t="s">
        <v>10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16</v>
      </c>
      <c r="B20" s="3" t="s">
        <v>10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17</v>
      </c>
      <c r="B21" s="3" t="s">
        <v>10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16</v>
      </c>
      <c r="B22" s="3" t="s">
        <v>10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14</v>
      </c>
      <c r="B23" s="3" t="s">
        <v>7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13</v>
      </c>
      <c r="B24" s="3" t="s">
        <v>7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19</v>
      </c>
      <c r="B25" s="3" t="s">
        <v>10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20</v>
      </c>
      <c r="B26" s="3" t="s">
        <v>10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15</v>
      </c>
      <c r="B27" s="3" t="s">
        <v>7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18</v>
      </c>
      <c r="B28" s="3" t="s">
        <v>7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11</v>
      </c>
      <c r="B29" s="3" t="s">
        <v>10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17</v>
      </c>
      <c r="B30" s="3" t="s">
        <v>10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11</v>
      </c>
      <c r="B31" s="3" t="s">
        <v>10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21</v>
      </c>
      <c r="B32" s="3" t="s">
        <v>10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0</v>
      </c>
      <c r="B37" s="1" t="s">
        <v>1</v>
      </c>
      <c r="C37" s="1" t="s">
        <v>2</v>
      </c>
      <c r="D37" s="1" t="s">
        <v>5</v>
      </c>
    </row>
    <row r="38" spans="1:4">
      <c r="A38" s="2" t="s">
        <v>6</v>
      </c>
      <c r="B38" s="3" t="s">
        <v>7</v>
      </c>
      <c r="C38" s="2">
        <v>12.4</v>
      </c>
      <c r="D38" s="2">
        <v>33</v>
      </c>
    </row>
    <row r="39" spans="1:4">
      <c r="A39" s="2" t="s">
        <v>14</v>
      </c>
      <c r="B39" s="3" t="s">
        <v>7</v>
      </c>
      <c r="C39" s="2">
        <v>12.3</v>
      </c>
      <c r="D39" s="2">
        <v>51</v>
      </c>
    </row>
    <row r="40" spans="1:4">
      <c r="A40" s="2" t="s">
        <v>14</v>
      </c>
      <c r="B40" s="3" t="s">
        <v>7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43" workbookViewId="0">
      <selection activeCell="F39" sqref="F39:F46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22</v>
      </c>
      <c r="E1" t="s">
        <v>23</v>
      </c>
    </row>
    <row r="2" spans="1:6">
      <c r="A2" s="3" t="s">
        <v>24</v>
      </c>
      <c r="B2" s="4" t="s">
        <v>25</v>
      </c>
      <c r="E2" s="3" t="s">
        <v>26</v>
      </c>
      <c r="F2" s="4" t="s">
        <v>27</v>
      </c>
    </row>
    <row r="3" spans="1:6">
      <c r="A3" s="3">
        <v>300</v>
      </c>
      <c r="B3" s="3" t="str">
        <f>COUNTIFS($B$9:$B$35,"*영",$E$9:$E$35,"&lt;="&amp;A3)&amp;"건"</f>
        <v>7건</v>
      </c>
      <c r="E3" s="3" t="s">
        <v>28</v>
      </c>
      <c r="F3" s="3" t="str">
        <f t="array" ref="F3">INDEX($A$9:$F$35,MATCH(LARGE(($C$9:$C$35=E3)*$D$9:$D$35,3),($C$9:$C$35=E3)*$D$9:$D$35,0),2)</f>
        <v>장동욱</v>
      </c>
    </row>
    <row r="4" spans="1:6">
      <c r="A4" s="3">
        <v>600</v>
      </c>
      <c r="B4" s="3" t="str">
        <f t="shared" ref="B4:B5" si="0">COUNTIFS($B$9:$B$35,"*영",$E$9:$E$35,"&lt;="&amp;A4)&amp;"건"</f>
        <v>12건</v>
      </c>
      <c r="E4" s="3" t="s">
        <v>29</v>
      </c>
      <c r="F4" s="3" t="str">
        <f t="array" ref="F4">INDEX($A$9:$F$35,MATCH(LARGE(($C$9:$C$35=E4)*$D$9:$D$35,3),($C$9:$C$35=E4)*$D$9:$D$35,0),2)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30</v>
      </c>
      <c r="F5" s="3" t="str">
        <f t="array" ref="F5">INDEX($A$9:$F$35,MATCH(LARGE(($C$9:$C$35=E5)*$D$9:$D$35,3),($C$9:$C$35=E5)*$D$9:$D$35,0),2)</f>
        <v>도부영</v>
      </c>
    </row>
    <row r="6" spans="1:6">
      <c r="E6" s="3" t="s">
        <v>31</v>
      </c>
      <c r="F6" s="3" t="str">
        <f t="array" ref="F6">INDEX($A$9:$F$35,MATCH(LARGE(($C$9:$C$35=E6)*$D$9:$D$35,3),($C$9:$C$35=E6)*$D$9:$D$35,0),2)</f>
        <v>배무영</v>
      </c>
    </row>
    <row r="7" spans="1:6">
      <c r="A7" t="s">
        <v>32</v>
      </c>
    </row>
    <row r="8" spans="1:6">
      <c r="A8" s="3" t="s">
        <v>33</v>
      </c>
      <c r="B8" s="3" t="s">
        <v>27</v>
      </c>
      <c r="C8" s="3" t="s">
        <v>26</v>
      </c>
      <c r="D8" s="3" t="s">
        <v>34</v>
      </c>
      <c r="E8" s="3" t="s">
        <v>24</v>
      </c>
      <c r="F8" s="3" t="s">
        <v>35</v>
      </c>
    </row>
    <row r="9" spans="1:6">
      <c r="A9" s="5">
        <v>43842</v>
      </c>
      <c r="B9" s="3" t="s">
        <v>36</v>
      </c>
      <c r="C9" s="3" t="s">
        <v>28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36</v>
      </c>
      <c r="C10" s="3" t="s">
        <v>29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37</v>
      </c>
      <c r="C11" s="3" t="s">
        <v>30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38</v>
      </c>
      <c r="C12" s="3" t="s">
        <v>31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38</v>
      </c>
      <c r="C13" s="3" t="s">
        <v>31</v>
      </c>
      <c r="D13" s="3">
        <v>28</v>
      </c>
      <c r="E13" s="3">
        <v>2</v>
      </c>
      <c r="F13" s="3" t="s">
        <v>39</v>
      </c>
    </row>
    <row r="14" spans="1:6">
      <c r="A14" s="5">
        <v>43843</v>
      </c>
      <c r="B14" s="3" t="s">
        <v>36</v>
      </c>
      <c r="C14" s="3" t="s">
        <v>30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36</v>
      </c>
      <c r="C15" s="3" t="s">
        <v>30</v>
      </c>
      <c r="D15" s="3">
        <v>42</v>
      </c>
      <c r="E15" s="3">
        <v>3</v>
      </c>
      <c r="F15" s="3" t="s">
        <v>39</v>
      </c>
    </row>
    <row r="16" spans="1:6">
      <c r="A16" s="5">
        <v>43843</v>
      </c>
      <c r="B16" s="3" t="s">
        <v>37</v>
      </c>
      <c r="C16" s="3" t="s">
        <v>31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38</v>
      </c>
      <c r="C17" s="3" t="s">
        <v>28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38</v>
      </c>
      <c r="C18" s="3" t="s">
        <v>29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36</v>
      </c>
      <c r="C19" s="3" t="s">
        <v>30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37</v>
      </c>
      <c r="C20" s="3" t="s">
        <v>28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37</v>
      </c>
      <c r="C21" s="3" t="s">
        <v>29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38</v>
      </c>
      <c r="C22" s="3" t="s">
        <v>30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38</v>
      </c>
      <c r="C23" s="3" t="s">
        <v>30</v>
      </c>
      <c r="D23" s="3">
        <v>14</v>
      </c>
      <c r="E23" s="3">
        <v>4</v>
      </c>
      <c r="F23" s="3" t="s">
        <v>39</v>
      </c>
    </row>
    <row r="24" spans="1:6">
      <c r="A24" s="5">
        <v>43845</v>
      </c>
      <c r="B24" s="3" t="s">
        <v>36</v>
      </c>
      <c r="C24" s="3" t="s">
        <v>28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36</v>
      </c>
      <c r="C25" s="3" t="s">
        <v>29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37</v>
      </c>
      <c r="C26" s="3" t="s">
        <v>30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38</v>
      </c>
      <c r="C27" s="3" t="s">
        <v>31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36</v>
      </c>
      <c r="C28" s="3" t="s">
        <v>30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37</v>
      </c>
      <c r="C29" s="3" t="s">
        <v>31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38</v>
      </c>
      <c r="C30" s="3" t="s">
        <v>28</v>
      </c>
      <c r="D30" s="3">
        <v>44</v>
      </c>
      <c r="E30" s="3">
        <v>5</v>
      </c>
      <c r="F30" s="3" t="s">
        <v>39</v>
      </c>
    </row>
    <row r="31" spans="1:6">
      <c r="A31" s="5">
        <v>43846</v>
      </c>
      <c r="B31" s="3" t="s">
        <v>38</v>
      </c>
      <c r="C31" s="3" t="s">
        <v>29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36</v>
      </c>
      <c r="C32" s="3" t="s">
        <v>30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37</v>
      </c>
      <c r="C33" s="3" t="s">
        <v>31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38</v>
      </c>
      <c r="C34" s="3" t="s">
        <v>28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38</v>
      </c>
      <c r="C35" s="3" t="s">
        <v>29</v>
      </c>
      <c r="D35" s="3">
        <v>95</v>
      </c>
      <c r="E35" s="3">
        <v>767</v>
      </c>
      <c r="F35" s="3"/>
    </row>
    <row r="37" spans="1:11">
      <c r="A37" t="s">
        <v>40</v>
      </c>
    </row>
    <row r="38" spans="1:11">
      <c r="A38" s="3" t="s">
        <v>41</v>
      </c>
      <c r="B38" s="4" t="s">
        <v>42</v>
      </c>
      <c r="C38" s="3" t="s">
        <v>43</v>
      </c>
      <c r="D38" s="3" t="s">
        <v>44</v>
      </c>
      <c r="E38" s="4" t="s">
        <v>45</v>
      </c>
      <c r="F38" s="4" t="s">
        <v>46</v>
      </c>
    </row>
    <row r="39" spans="1:11">
      <c r="A39" s="3" t="s">
        <v>47</v>
      </c>
      <c r="B39" s="3" t="str">
        <f>UPPER(SUBSTITUTE(A39,"0","9"))</f>
        <v>Y291K</v>
      </c>
      <c r="C39" s="3" t="s">
        <v>48</v>
      </c>
      <c r="D39" s="6">
        <v>45</v>
      </c>
      <c r="E39" s="6">
        <f>D39*_xlfn.XLOOKUP(RIGHT(A39,1),$H$42:$H$46,$I$42:$I$46,0,0)*(1-_xlfn.XLOOKUP(RIGHT(A39,1),$H$42:$H$46,$J$42:$J$46,0,0))</f>
        <v>128250</v>
      </c>
      <c r="F39" s="6" cm="1">
        <f t="array" ref="F39">fn이익금(E39,C39,D39)</f>
        <v>38475</v>
      </c>
      <c r="K39" s="21"/>
    </row>
    <row r="40" spans="1:11">
      <c r="A40" s="3" t="s">
        <v>49</v>
      </c>
      <c r="B40" s="3" t="str">
        <f t="shared" ref="B40:B46" si="1">UPPER(SUBSTITUTE(A40,"0","9"))</f>
        <v>B459N</v>
      </c>
      <c r="C40" s="3" t="s">
        <v>50</v>
      </c>
      <c r="D40" s="6">
        <v>89</v>
      </c>
      <c r="E40" s="6">
        <f t="shared" ref="E40:E46" si="2">D40*_xlfn.XLOOKUP(RIGHT(A40,1),$H$42:$H$46,$I$42:$I$46,0,0)*(1-_xlfn.XLOOKUP(RIGHT(A40,1),$H$42:$H$46,$J$42:$J$46,0,0))</f>
        <v>372465</v>
      </c>
      <c r="F40" s="6" cm="1">
        <f t="array" ref="F40">fn이익금(E40,C40,D40)</f>
        <v>111739.50000000003</v>
      </c>
      <c r="H40" t="s">
        <v>131</v>
      </c>
      <c r="K40" s="21"/>
    </row>
    <row r="41" spans="1:11">
      <c r="A41" s="3" t="s">
        <v>51</v>
      </c>
      <c r="B41" s="3" t="str">
        <f t="shared" si="1"/>
        <v>Y293D</v>
      </c>
      <c r="C41" s="3" t="s">
        <v>52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53</v>
      </c>
      <c r="I41" s="2" t="s">
        <v>54</v>
      </c>
      <c r="J41" s="3" t="s">
        <v>55</v>
      </c>
      <c r="K41" s="21"/>
    </row>
    <row r="42" spans="1:11">
      <c r="A42" s="3" t="s">
        <v>130</v>
      </c>
      <c r="B42" s="3" t="str">
        <f t="shared" si="1"/>
        <v>Y912G</v>
      </c>
      <c r="C42" s="3" t="s">
        <v>56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57</v>
      </c>
      <c r="I42" s="2">
        <v>3000</v>
      </c>
      <c r="J42" s="7">
        <v>0.05</v>
      </c>
      <c r="K42" s="21"/>
    </row>
    <row r="43" spans="1:11">
      <c r="A43" s="3" t="s">
        <v>58</v>
      </c>
      <c r="B43" s="3" t="str">
        <f t="shared" si="1"/>
        <v>Y395K</v>
      </c>
      <c r="C43" s="3" t="s">
        <v>48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59</v>
      </c>
      <c r="I43" s="2">
        <v>4500</v>
      </c>
      <c r="J43" s="7">
        <v>7.0000000000000007E-2</v>
      </c>
      <c r="K43" s="21"/>
    </row>
    <row r="44" spans="1:11">
      <c r="A44" s="3" t="s">
        <v>60</v>
      </c>
      <c r="B44" s="3" t="str">
        <f t="shared" si="1"/>
        <v>Y365Y</v>
      </c>
      <c r="C44" s="3" t="s">
        <v>61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62</v>
      </c>
      <c r="I44" s="2">
        <v>1500</v>
      </c>
      <c r="J44" s="7">
        <v>0.02</v>
      </c>
      <c r="K44" s="21"/>
    </row>
    <row r="45" spans="1:11">
      <c r="A45" s="3" t="s">
        <v>63</v>
      </c>
      <c r="B45" s="3" t="str">
        <f t="shared" si="1"/>
        <v>B394N</v>
      </c>
      <c r="C45" s="3" t="s">
        <v>50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64</v>
      </c>
      <c r="I45" s="2">
        <v>5600</v>
      </c>
      <c r="J45" s="7">
        <v>0.1</v>
      </c>
      <c r="K45" s="21"/>
    </row>
    <row r="46" spans="1:11">
      <c r="A46" s="3" t="s">
        <v>65</v>
      </c>
      <c r="B46" s="3" t="str">
        <f t="shared" si="1"/>
        <v>B123D</v>
      </c>
      <c r="C46" s="3" t="s">
        <v>52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66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C8A1-DA05-42A1-99B9-FFFC6B65BEAA}">
  <sheetPr codeName="Sheet8"/>
  <dimension ref="A1:H6"/>
  <sheetViews>
    <sheetView workbookViewId="0">
      <selection activeCell="A3" sqref="A3:H6"/>
    </sheetView>
  </sheetViews>
  <sheetFormatPr defaultRowHeight="17.399999999999999"/>
  <cols>
    <col min="1" max="3" width="8.8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8.8984375" bestFit="1" customWidth="1"/>
    <col min="8" max="8" width="10.59765625" bestFit="1" customWidth="1"/>
  </cols>
  <sheetData>
    <row r="1" spans="1:8">
      <c r="A1" s="36" t="s">
        <v>173</v>
      </c>
    </row>
    <row r="3" spans="1:8">
      <c r="A3" t="s">
        <v>73</v>
      </c>
      <c r="B3" t="s">
        <v>144</v>
      </c>
      <c r="C3" t="s">
        <v>143</v>
      </c>
      <c r="D3" t="s">
        <v>165</v>
      </c>
      <c r="E3" t="s">
        <v>166</v>
      </c>
      <c r="F3" t="s">
        <v>167</v>
      </c>
      <c r="G3" t="s">
        <v>168</v>
      </c>
      <c r="H3" t="s">
        <v>169</v>
      </c>
    </row>
    <row r="4" spans="1:8">
      <c r="A4" t="s">
        <v>170</v>
      </c>
      <c r="B4" t="s">
        <v>136</v>
      </c>
      <c r="C4" t="s">
        <v>138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172</v>
      </c>
      <c r="B5" t="s">
        <v>135</v>
      </c>
      <c r="C5" t="s">
        <v>138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171</v>
      </c>
      <c r="B6" t="s">
        <v>137</v>
      </c>
      <c r="C6" t="s">
        <v>138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opLeftCell="A4" workbookViewId="0">
      <selection activeCell="D19" sqref="D19"/>
    </sheetView>
  </sheetViews>
  <sheetFormatPr defaultRowHeight="17.399999999999999"/>
  <cols>
    <col min="2" max="2" width="11.296875" bestFit="1" customWidth="1"/>
    <col min="3" max="3" width="8" bestFit="1" customWidth="1"/>
    <col min="4" max="4" width="12.296875" bestFit="1" customWidth="1"/>
    <col min="5" max="5" width="10.296875" bestFit="1" customWidth="1"/>
    <col min="6" max="6" width="16.19921875" bestFit="1" customWidth="1"/>
  </cols>
  <sheetData>
    <row r="2" spans="2:6">
      <c r="B2" s="22" t="s">
        <v>73</v>
      </c>
      <c r="C2" t="s">
        <v>142</v>
      </c>
    </row>
    <row r="4" spans="2:6">
      <c r="B4" s="22" t="s">
        <v>143</v>
      </c>
      <c r="C4" s="22" t="s">
        <v>144</v>
      </c>
      <c r="D4" t="s">
        <v>150</v>
      </c>
      <c r="E4" t="s">
        <v>151</v>
      </c>
      <c r="F4" t="s">
        <v>145</v>
      </c>
    </row>
    <row r="5" spans="2:6">
      <c r="B5" t="s">
        <v>140</v>
      </c>
      <c r="D5" s="21"/>
      <c r="E5" s="21"/>
      <c r="F5" s="21"/>
    </row>
    <row r="6" spans="2:6">
      <c r="C6" t="s">
        <v>136</v>
      </c>
      <c r="D6" s="21">
        <v>1450000</v>
      </c>
      <c r="E6" s="21">
        <v>290000</v>
      </c>
      <c r="F6" s="21">
        <v>1740000</v>
      </c>
    </row>
    <row r="7" spans="2:6">
      <c r="C7" t="s">
        <v>135</v>
      </c>
      <c r="D7" s="21">
        <v>1450000</v>
      </c>
      <c r="E7" s="21">
        <v>246500</v>
      </c>
      <c r="F7" s="21">
        <v>1696500</v>
      </c>
    </row>
    <row r="8" spans="2:6">
      <c r="C8" t="s">
        <v>137</v>
      </c>
      <c r="D8" s="21">
        <v>1450000</v>
      </c>
      <c r="E8" s="21">
        <v>246500</v>
      </c>
      <c r="F8" s="21">
        <v>1696500</v>
      </c>
    </row>
    <row r="9" spans="2:6">
      <c r="B9" t="s">
        <v>148</v>
      </c>
      <c r="D9" s="21">
        <v>1450000</v>
      </c>
      <c r="E9" s="21">
        <v>290000</v>
      </c>
      <c r="F9" s="21">
        <v>5133000</v>
      </c>
    </row>
    <row r="10" spans="2:6">
      <c r="B10" t="s">
        <v>141</v>
      </c>
      <c r="D10" s="21"/>
      <c r="E10" s="21"/>
      <c r="F10" s="21"/>
    </row>
    <row r="11" spans="2:6">
      <c r="C11" t="s">
        <v>136</v>
      </c>
      <c r="D11" s="21">
        <v>1350000</v>
      </c>
      <c r="E11" s="21">
        <v>229500</v>
      </c>
      <c r="F11" s="21">
        <v>1579500</v>
      </c>
    </row>
    <row r="12" spans="2:6">
      <c r="C12" t="s">
        <v>135</v>
      </c>
      <c r="D12" s="21">
        <v>1350000</v>
      </c>
      <c r="E12" s="21">
        <v>229500</v>
      </c>
      <c r="F12" s="21">
        <v>1579500</v>
      </c>
    </row>
    <row r="13" spans="2:6">
      <c r="C13" t="s">
        <v>137</v>
      </c>
      <c r="D13" s="21">
        <v>1350000</v>
      </c>
      <c r="E13" s="21">
        <v>202500</v>
      </c>
      <c r="F13" s="21">
        <v>1552500</v>
      </c>
    </row>
    <row r="14" spans="2:6">
      <c r="B14" t="s">
        <v>146</v>
      </c>
      <c r="D14" s="21">
        <v>1350000</v>
      </c>
      <c r="E14" s="21">
        <v>229500</v>
      </c>
      <c r="F14" s="21">
        <v>4711500</v>
      </c>
    </row>
    <row r="15" spans="2:6">
      <c r="B15" t="s">
        <v>138</v>
      </c>
      <c r="D15" s="21"/>
      <c r="E15" s="21"/>
      <c r="F15" s="21"/>
    </row>
    <row r="16" spans="2:6">
      <c r="C16" t="s">
        <v>136</v>
      </c>
      <c r="D16" s="21">
        <v>1200000</v>
      </c>
      <c r="E16" s="21">
        <v>180000</v>
      </c>
      <c r="F16" s="21">
        <v>1380000</v>
      </c>
    </row>
    <row r="17" spans="2:6">
      <c r="C17" t="s">
        <v>135</v>
      </c>
      <c r="D17" s="21">
        <v>1200000</v>
      </c>
      <c r="E17" s="21">
        <v>156000</v>
      </c>
      <c r="F17" s="21">
        <v>1356000</v>
      </c>
    </row>
    <row r="18" spans="2:6">
      <c r="C18" t="s">
        <v>137</v>
      </c>
      <c r="D18" s="21">
        <v>1200000</v>
      </c>
      <c r="E18" s="21">
        <v>180000</v>
      </c>
      <c r="F18" s="21">
        <v>1380000</v>
      </c>
    </row>
    <row r="19" spans="2:6">
      <c r="B19" t="s">
        <v>147</v>
      </c>
      <c r="D19" s="21">
        <v>1200000</v>
      </c>
      <c r="E19" s="21">
        <v>180000</v>
      </c>
      <c r="F19" s="21">
        <v>4116000</v>
      </c>
    </row>
    <row r="20" spans="2:6">
      <c r="B20" t="s">
        <v>139</v>
      </c>
      <c r="D20" s="21"/>
      <c r="E20" s="21"/>
      <c r="F20" s="21"/>
    </row>
    <row r="21" spans="2:6">
      <c r="C21" t="s">
        <v>136</v>
      </c>
      <c r="D21" s="21">
        <v>1125000</v>
      </c>
      <c r="E21" s="21">
        <v>168750</v>
      </c>
      <c r="F21" s="21">
        <v>1293750</v>
      </c>
    </row>
    <row r="22" spans="2:6">
      <c r="C22" t="s">
        <v>135</v>
      </c>
      <c r="D22" s="21">
        <v>995000</v>
      </c>
      <c r="E22" s="21">
        <v>149250</v>
      </c>
      <c r="F22" s="21">
        <v>1144250</v>
      </c>
    </row>
    <row r="23" spans="2:6">
      <c r="C23" t="s">
        <v>137</v>
      </c>
      <c r="D23" s="21">
        <v>1055000</v>
      </c>
      <c r="E23" s="21">
        <v>179350</v>
      </c>
      <c r="F23" s="21">
        <v>1234350</v>
      </c>
    </row>
    <row r="24" spans="2:6">
      <c r="B24" t="s">
        <v>149</v>
      </c>
      <c r="D24" s="21">
        <v>1125000</v>
      </c>
      <c r="E24" s="21">
        <v>179350</v>
      </c>
      <c r="F24" s="21">
        <v>3672350</v>
      </c>
    </row>
    <row r="25" spans="2:6">
      <c r="B25" t="s">
        <v>134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A8A80-DF41-49BF-8788-378CE3F8CD1A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5" t="s">
        <v>158</v>
      </c>
      <c r="C2" s="26"/>
      <c r="D2" s="32"/>
      <c r="E2" s="32"/>
      <c r="F2" s="32"/>
    </row>
    <row r="3" spans="2:6" collapsed="1">
      <c r="B3" s="24"/>
      <c r="C3" s="24"/>
      <c r="D3" s="33" t="s">
        <v>160</v>
      </c>
      <c r="E3" s="33" t="s">
        <v>155</v>
      </c>
      <c r="F3" s="33" t="s">
        <v>153</v>
      </c>
    </row>
    <row r="4" spans="2:6" ht="124.8" hidden="1" outlineLevel="1">
      <c r="B4" s="28"/>
      <c r="C4" s="28"/>
      <c r="E4" s="35" t="s">
        <v>156</v>
      </c>
      <c r="F4" s="35" t="s">
        <v>157</v>
      </c>
    </row>
    <row r="5" spans="2:6">
      <c r="B5" s="29" t="s">
        <v>159</v>
      </c>
      <c r="C5" s="30"/>
      <c r="D5" s="27"/>
      <c r="E5" s="27"/>
      <c r="F5" s="27"/>
    </row>
    <row r="6" spans="2:6" outlineLevel="1">
      <c r="B6" s="28"/>
      <c r="C6" s="28" t="s">
        <v>154</v>
      </c>
      <c r="D6" s="21">
        <v>20000000</v>
      </c>
      <c r="E6" s="34">
        <v>30000000</v>
      </c>
      <c r="F6" s="34">
        <v>15000000</v>
      </c>
    </row>
    <row r="7" spans="2:6">
      <c r="B7" s="29" t="s">
        <v>161</v>
      </c>
      <c r="C7" s="30"/>
      <c r="D7" s="27"/>
      <c r="E7" s="27"/>
      <c r="F7" s="27"/>
    </row>
    <row r="8" spans="2:6" ht="18" outlineLevel="1" thickBot="1">
      <c r="B8" s="31"/>
      <c r="C8" s="31" t="s">
        <v>152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162</v>
      </c>
    </row>
    <row r="10" spans="2:6">
      <c r="B10" t="s">
        <v>163</v>
      </c>
    </row>
    <row r="11" spans="2:6">
      <c r="B11" t="s">
        <v>164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8" t="s">
        <v>67</v>
      </c>
      <c r="C2" s="39"/>
    </row>
    <row r="3" spans="2:3">
      <c r="B3" s="8" t="s">
        <v>68</v>
      </c>
      <c r="C3" s="9">
        <v>20000000</v>
      </c>
    </row>
    <row r="4" spans="2:3">
      <c r="B4" s="10" t="s">
        <v>69</v>
      </c>
      <c r="C4" s="11">
        <v>7.4999999999999997E-2</v>
      </c>
    </row>
    <row r="5" spans="2:3">
      <c r="B5" s="10" t="s">
        <v>70</v>
      </c>
      <c r="C5" s="10">
        <v>36</v>
      </c>
    </row>
    <row r="6" spans="2:3" ht="18" thickBot="1">
      <c r="B6" s="12" t="s">
        <v>71</v>
      </c>
      <c r="C6" s="13">
        <f>PMT(C4/12,C5,-$C3)</f>
        <v>622124.36321312876</v>
      </c>
    </row>
  </sheetData>
  <scenarios current="1" show="0" sqref="C6">
    <scenario name="대출금 증가" locked="1" count="1" user="rmsduuq rla" comment="만든 사람 rmsduuq rla 날짜 2025-02-01_x000a_수정한 사람 rmsduuq rla 날짜 2025-02-01">
      <inputCells r="C3" val="30000000" numFmtId="41"/>
    </scenario>
    <scenario name="대출금 감소" locked="1" count="1" user="rmsduuq rla" comment="만든 사람 rmsduuq rla 날짜 2025-02-0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이하까지만 대출이 가능합니다." sqref="C3" xr:uid="{D74B6620-EE40-4305-B3B6-CDFB1C106418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J18" sqref="J18"/>
    </sheetView>
  </sheetViews>
  <sheetFormatPr defaultRowHeight="17.399999999999999"/>
  <sheetData>
    <row r="1" spans="1:6">
      <c r="B1" s="40" t="s">
        <v>72</v>
      </c>
      <c r="C1" s="40"/>
      <c r="D1" s="40"/>
      <c r="E1" s="40"/>
      <c r="F1" s="40"/>
    </row>
    <row r="3" spans="1:6">
      <c r="A3" s="14" t="s">
        <v>73</v>
      </c>
      <c r="B3" s="14" t="s">
        <v>74</v>
      </c>
      <c r="C3" s="14" t="s">
        <v>75</v>
      </c>
      <c r="D3" s="14" t="s">
        <v>76</v>
      </c>
      <c r="E3" s="14" t="s">
        <v>77</v>
      </c>
      <c r="F3" s="14" t="s">
        <v>78</v>
      </c>
    </row>
    <row r="4" spans="1:6">
      <c r="A4" s="14" t="s">
        <v>79</v>
      </c>
      <c r="B4" s="14" t="s">
        <v>80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81</v>
      </c>
      <c r="B5" s="14" t="s">
        <v>82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83</v>
      </c>
      <c r="B6" s="14" t="s">
        <v>82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84</v>
      </c>
      <c r="B7" s="14" t="s">
        <v>82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85</v>
      </c>
      <c r="B8" s="14" t="s">
        <v>82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86</v>
      </c>
      <c r="B9" s="14" t="s">
        <v>80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87</v>
      </c>
      <c r="B10" s="14" t="s">
        <v>80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K2" sqref="K2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88</v>
      </c>
    </row>
    <row r="4" spans="1:14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7" t="s">
        <v>99</v>
      </c>
      <c r="L4" s="17" t="s">
        <v>100</v>
      </c>
      <c r="M4" s="17" t="s">
        <v>101</v>
      </c>
      <c r="N4" s="17" t="s">
        <v>102</v>
      </c>
    </row>
    <row r="5" spans="1:14">
      <c r="A5" s="18" t="s">
        <v>103</v>
      </c>
      <c r="B5" s="18" t="s">
        <v>104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105</v>
      </c>
      <c r="B6" s="18" t="s">
        <v>106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107</v>
      </c>
      <c r="B7" s="18" t="s">
        <v>108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109</v>
      </c>
      <c r="B8" s="18" t="s">
        <v>110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111</v>
      </c>
      <c r="B9" s="18" t="s">
        <v>108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112</v>
      </c>
      <c r="B10" s="18" t="s">
        <v>106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113</v>
      </c>
      <c r="B11" s="18" t="s">
        <v>108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114</v>
      </c>
      <c r="B12" s="18" t="s">
        <v>108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목표달성">
                <anchor moveWithCells="1" sizeWithCells="1">
                  <from>
                    <xdr:col>2</xdr:col>
                    <xdr:colOff>15240</xdr:colOff>
                    <xdr:row>1</xdr:row>
                    <xdr:rowOff>7620</xdr:rowOff>
                  </from>
                  <to>
                    <xdr:col>4</xdr:col>
                    <xdr:colOff>7620</xdr:colOff>
                    <xdr:row>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15240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/>
  </sheetViews>
  <sheetFormatPr defaultRowHeight="17.399999999999999"/>
  <sheetData>
    <row r="2" spans="1:9">
      <c r="H2" t="s">
        <v>115</v>
      </c>
      <c r="I2" t="s">
        <v>73</v>
      </c>
    </row>
    <row r="3" spans="1:9" ht="19.2">
      <c r="A3" s="19" t="s">
        <v>116</v>
      </c>
      <c r="H3" t="s">
        <v>117</v>
      </c>
      <c r="I3" t="s">
        <v>118</v>
      </c>
    </row>
    <row r="4" spans="1:9">
      <c r="H4" t="s">
        <v>119</v>
      </c>
      <c r="I4" t="s">
        <v>120</v>
      </c>
    </row>
    <row r="5" spans="1:9">
      <c r="A5" s="20" t="s">
        <v>115</v>
      </c>
      <c r="B5" s="20" t="s">
        <v>73</v>
      </c>
      <c r="C5" s="20" t="s">
        <v>121</v>
      </c>
      <c r="D5" s="20" t="s">
        <v>122</v>
      </c>
      <c r="E5" s="20" t="s">
        <v>123</v>
      </c>
      <c r="H5" t="s">
        <v>124</v>
      </c>
      <c r="I5" t="s">
        <v>125</v>
      </c>
    </row>
    <row r="6" spans="1:9">
      <c r="A6" t="s">
        <v>117</v>
      </c>
      <c r="B6" t="s">
        <v>118</v>
      </c>
      <c r="C6">
        <v>15000</v>
      </c>
      <c r="D6">
        <v>12000</v>
      </c>
      <c r="E6" t="s">
        <v>126</v>
      </c>
      <c r="H6" t="s">
        <v>127</v>
      </c>
      <c r="I6" t="s">
        <v>128</v>
      </c>
    </row>
    <row r="7" spans="1:9">
      <c r="A7" t="s">
        <v>119</v>
      </c>
      <c r="B7" t="s">
        <v>120</v>
      </c>
      <c r="C7">
        <v>13000</v>
      </c>
      <c r="D7">
        <v>10000</v>
      </c>
      <c r="E7" t="s">
        <v>129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rmsduuq rla</cp:lastModifiedBy>
  <dcterms:created xsi:type="dcterms:W3CDTF">2023-05-12T01:27:33Z</dcterms:created>
  <dcterms:modified xsi:type="dcterms:W3CDTF">2025-02-01T07:42:42Z</dcterms:modified>
</cp:coreProperties>
</file>