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0421l\OneDrive\바탕 화면\2024 시나공 기출문제집\02 최신기출유형\10회\"/>
    </mc:Choice>
  </mc:AlternateContent>
  <xr:revisionPtr revIDLastSave="0" documentId="13_ncr:1_{E180B3D8-6C18-41ED-A6FF-B07CA364E1AE}" xr6:coauthVersionLast="47" xr6:coauthVersionMax="47" xr10:uidLastSave="{00000000-0000-0000-0000-000000000000}"/>
  <bookViews>
    <workbookView xWindow="-108" yWindow="-108" windowWidth="23256" windowHeight="12456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'기본작업-1'!$A$2:$H$34</definedName>
    <definedName name="_xlnm.Criteria" localSheetId="0">'기본작업-1'!#REF!</definedName>
    <definedName name="_xlnm.Extract" localSheetId="0">'기본작업-1'!#REF!</definedName>
    <definedName name="_xlnm.Print_Area" localSheetId="1">'기본작업-2'!$B$1:$H$28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" i="3" l="1"/>
  <c r="M14" i="3" l="1"/>
  <c r="N4" i="3" l="1" a="1"/>
  <c r="N4" i="3" s="1"/>
  <c r="N5" i="3" a="1"/>
  <c r="N5" i="3"/>
  <c r="N6" i="3" a="1"/>
  <c r="N6" i="3" s="1"/>
  <c r="N7" i="3" a="1"/>
  <c r="N7" i="3" s="1"/>
  <c r="N8" i="3" a="1"/>
  <c r="N8" i="3" s="1"/>
  <c r="N9" i="3" a="1"/>
  <c r="N9" i="3"/>
  <c r="N10" i="3" a="1"/>
  <c r="N10" i="3" s="1"/>
  <c r="N11" i="3" a="1"/>
  <c r="N11" i="3" s="1"/>
  <c r="N3" i="3" a="1"/>
  <c r="N3" i="3" s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" i="3"/>
  <c r="B13" i="5"/>
  <c r="J4" i="3" a="1"/>
  <c r="J6" i="3" a="1"/>
  <c r="J8" i="3" a="1"/>
  <c r="J10" i="3" a="1"/>
  <c r="J12" i="3" a="1"/>
  <c r="J14" i="3" a="1"/>
  <c r="J16" i="3" a="1"/>
  <c r="J18" i="3" a="1"/>
  <c r="J20" i="3" a="1"/>
  <c r="J22" i="3" a="1"/>
  <c r="J24" i="3" a="1"/>
  <c r="J26" i="3" a="1"/>
  <c r="J28" i="3" a="1"/>
  <c r="J30" i="3" a="1"/>
  <c r="J32" i="3" a="1"/>
  <c r="J34" i="3" a="1"/>
  <c r="J11" i="3" a="1"/>
  <c r="J15" i="3" a="1"/>
  <c r="J19" i="3" a="1"/>
  <c r="J21" i="3" a="1"/>
  <c r="J25" i="3" a="1"/>
  <c r="J27" i="3" a="1"/>
  <c r="J31" i="3" a="1"/>
  <c r="J5" i="3" a="1"/>
  <c r="J7" i="3" a="1"/>
  <c r="J9" i="3" a="1"/>
  <c r="J13" i="3" a="1"/>
  <c r="J17" i="3" a="1"/>
  <c r="J23" i="3" a="1"/>
  <c r="J29" i="3" a="1"/>
  <c r="J33" i="3" a="1"/>
  <c r="J3" i="3" a="1"/>
  <c r="J33" i="3" l="1"/>
  <c r="J29" i="3"/>
  <c r="J23" i="3"/>
  <c r="J17" i="3"/>
  <c r="J13" i="3"/>
  <c r="J9" i="3"/>
  <c r="J7" i="3"/>
  <c r="J5" i="3"/>
  <c r="J31" i="3"/>
  <c r="J27" i="3"/>
  <c r="J25" i="3"/>
  <c r="J21" i="3"/>
  <c r="J19" i="3"/>
  <c r="J15" i="3"/>
  <c r="J11" i="3"/>
  <c r="J34" i="3"/>
  <c r="J32" i="3"/>
  <c r="J30" i="3"/>
  <c r="J28" i="3"/>
  <c r="J26" i="3"/>
  <c r="J24" i="3"/>
  <c r="J22" i="3"/>
  <c r="J20" i="3"/>
  <c r="J18" i="3"/>
  <c r="J16" i="3"/>
  <c r="J14" i="3"/>
  <c r="J12" i="3"/>
  <c r="J10" i="3"/>
  <c r="J8" i="3"/>
  <c r="J6" i="3"/>
  <c r="J4" i="3"/>
  <c r="J3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<sst xmlns="http://schemas.openxmlformats.org/spreadsheetml/2006/main" count="503" uniqueCount="80">
  <si>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</si>
  <si>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</si>
  <si>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</si>
  <si>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</si>
  <si>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</si>
  <si>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</si>
  <si>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</si>
  <si>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</si>
  <si>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</si>
  <si>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</si>
  <si>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</si>
  <si>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</si>
  <si>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</si>
  <si>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</si>
  <si>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</si>
  <si>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</si>
  <si>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</si>
  <si>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</si>
  <si>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</si>
  <si>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</si>
  <si>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</si>
  <si>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</si>
  <si>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</si>
  <si>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</si>
  <si>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</si>
  <si>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</si>
  <si>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</si>
  <si>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</si>
  <si>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</si>
  <si>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</si>
  <si>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</si>
  <si>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</si>
  <si>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</si>
  <si>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</si>
  <si>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</si>
  <si>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</si>
  <si>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</si>
  <si>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</si>
  <si>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</si>
  <si>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</si>
  <si>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</si>
  <si>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</si>
  <si>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</si>
  <si>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</si>
  <si>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</si>
  <si>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</si>
  <si>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</si>
  <si>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</si>
  <si>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</si>
  <si>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</si>
  <si>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</si>
  <si>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</si>
  <si>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</si>
  <si>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</si>
  <si>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</si>
  <si>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</si>
  <si>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</si>
  <si>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</si>
  <si>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</si>
  <si>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</si>
  <si>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</si>
  <si>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</si>
  <si>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</si>
  <si>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</si>
  <si>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</si>
  <si>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</si>
  <si>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거래건수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</si>
  <si>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</si>
  <si>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</si>
  <si>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</si>
  <si>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</si>
  <si>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</si>
  <si>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</si>
  <si>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</si>
  <si>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</si>
  <si>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</si>
  <si>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>구분</t>
    <phoneticPr fontId="1" type="noConversion"/>
  </si>
  <si>
    <t>*승</t>
    <phoneticPr fontId="1" type="noConversion"/>
  </si>
  <si>
    <t>담당자</t>
    <phoneticPr fontId="1" type="noConversion"/>
  </si>
  <si>
    <t>김정민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</si>
</sst>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0" fontId="0" fillId="0" borderId="1" xfId="1" applyNumberFormat="1" applyFont="1" applyBorder="1" applyAlignment="1">
      <alignment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quotePrefix="1">
      <alignment vertical="center"/>
    </xf>
    <xf numFmtId="14" fontId="0" fillId="0" borderId="0" xfId="0" applyNumberFormat="1">
      <alignment vertical="center"/>
    </xf>
    <xf numFmtId="0" fontId="4" fillId="2" borderId="0" xfId="0" applyFont="1" applyFill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30480</xdr:colOff>
          <xdr:row>3</xdr:row>
          <xdr:rowOff>198120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H34"/>
  <sheetViews>
    <sheetView workbookViewId="0"/>
  </sheetViews>
  <sheetFormatPr defaultRowHeight="17.399999999999999" x14ac:dyDescent="0.4"/>
  <cols>
    <col min="1" max="1" width="12.5" bestFit="1" customWidth="1"/>
    <col min="2" max="2" width="9" bestFit="1" customWidth="1"/>
    <col min="3" max="3" width="7.09765625" bestFit="1" customWidth="1"/>
    <col min="5" max="5" width="13.59765625" bestFit="1" customWidth="1"/>
    <col min="6" max="6" width="7.3984375" bestFit="1" customWidth="1"/>
    <col min="7" max="7" width="13.59765625" bestFit="1" customWidth="1"/>
  </cols>
  <sheetData>
    <row r="1" spans="1:8" x14ac:dyDescent="0.4">
      <c r="A1" t="s">
        <v>0</v>
      </c>
    </row>
    <row r="2" spans="1:8" x14ac:dyDescent="0.4">
      <c r="A2" s="1" t="s">
        <v>1</v>
      </c>
      <c r="B2" s="1" t="s">
        <v>75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4">
      <c r="A3" s="2">
        <v>44029</v>
      </c>
      <c r="B3" s="28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8" x14ac:dyDescent="0.4">
      <c r="A4" s="2">
        <v>43891</v>
      </c>
      <c r="B4" s="28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8" x14ac:dyDescent="0.4">
      <c r="A5" s="2">
        <v>43914</v>
      </c>
      <c r="B5" s="28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8" x14ac:dyDescent="0.4">
      <c r="A6" s="2">
        <v>44005</v>
      </c>
      <c r="B6" s="28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8" x14ac:dyDescent="0.4">
      <c r="A7" s="2">
        <v>44015</v>
      </c>
      <c r="B7" s="28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8" x14ac:dyDescent="0.4">
      <c r="A8" s="2">
        <v>43941</v>
      </c>
      <c r="B8" s="28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8" x14ac:dyDescent="0.4">
      <c r="A9" s="2">
        <v>43948</v>
      </c>
      <c r="B9" s="28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8" x14ac:dyDescent="0.4">
      <c r="A10" s="2">
        <v>44088</v>
      </c>
      <c r="B10" s="28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8" x14ac:dyDescent="0.4">
      <c r="A11" s="2">
        <v>44097</v>
      </c>
      <c r="B11" s="28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8" x14ac:dyDescent="0.4">
      <c r="A12" s="2">
        <v>43877</v>
      </c>
      <c r="B12" s="28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8" x14ac:dyDescent="0.4">
      <c r="A13" s="2">
        <v>43889</v>
      </c>
      <c r="B13" s="28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8" x14ac:dyDescent="0.4">
      <c r="A14" s="2">
        <v>44070</v>
      </c>
      <c r="B14" s="28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</row>
    <row r="15" spans="1:8" x14ac:dyDescent="0.4">
      <c r="A15" s="2">
        <v>43929</v>
      </c>
      <c r="B15" s="28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8" x14ac:dyDescent="0.4">
      <c r="A16" s="2">
        <v>43981</v>
      </c>
      <c r="B16" s="28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8" x14ac:dyDescent="0.4">
      <c r="A17" s="2">
        <v>44146</v>
      </c>
      <c r="B17" s="28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8" x14ac:dyDescent="0.4">
      <c r="A18" s="2">
        <v>44064</v>
      </c>
      <c r="B18" s="28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8" x14ac:dyDescent="0.4">
      <c r="A19" s="2">
        <v>44077</v>
      </c>
      <c r="B19" s="28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8" x14ac:dyDescent="0.4">
      <c r="A20" s="2">
        <v>43851</v>
      </c>
      <c r="B20" s="28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8" x14ac:dyDescent="0.4">
      <c r="A21" s="2">
        <v>43863</v>
      </c>
      <c r="B21" s="28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8" x14ac:dyDescent="0.4">
      <c r="A22" s="2">
        <v>44036</v>
      </c>
      <c r="B22" s="28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8" x14ac:dyDescent="0.4">
      <c r="A23" s="2">
        <v>44062</v>
      </c>
      <c r="B23" s="28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8" x14ac:dyDescent="0.4">
      <c r="A24" s="2">
        <v>43916</v>
      </c>
      <c r="B24" s="28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8" x14ac:dyDescent="0.4">
      <c r="A25" s="2">
        <v>43923</v>
      </c>
      <c r="B25" s="28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8" x14ac:dyDescent="0.4">
      <c r="A26" s="2">
        <v>43994</v>
      </c>
      <c r="B26" s="28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8" x14ac:dyDescent="0.4">
      <c r="A27" s="2">
        <v>44135</v>
      </c>
      <c r="B27" s="28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8" x14ac:dyDescent="0.4">
      <c r="A28" s="2">
        <v>43986</v>
      </c>
      <c r="B28" s="28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8" x14ac:dyDescent="0.4">
      <c r="A29" s="2">
        <v>44000</v>
      </c>
      <c r="B29" s="28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8" x14ac:dyDescent="0.4">
      <c r="A30" s="2">
        <v>43936</v>
      </c>
      <c r="B30" s="28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8" x14ac:dyDescent="0.4">
      <c r="A31" s="2">
        <v>43952</v>
      </c>
      <c r="B31" s="28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8" x14ac:dyDescent="0.4">
      <c r="A32" s="2">
        <v>43960</v>
      </c>
      <c r="B32" s="28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8" x14ac:dyDescent="0.4">
      <c r="A33" s="2">
        <v>43968</v>
      </c>
      <c r="B33" s="28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4">
      <c r="A34" s="2">
        <v>43977</v>
      </c>
      <c r="B34" s="28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1:H39"/>
  <sheetViews>
    <sheetView workbookViewId="0"/>
  </sheetViews>
  <sheetFormatPr defaultRowHeight="17.399999999999999" x14ac:dyDescent="0.4"/>
  <cols>
    <col min="1" max="1" width="4.19921875" customWidth="1"/>
    <col min="2" max="2" width="11" customWidth="1"/>
    <col min="3" max="3" width="11.19921875" customWidth="1"/>
    <col min="4" max="4" width="10.59765625" customWidth="1"/>
    <col min="5" max="5" width="11.3984375" customWidth="1"/>
    <col min="6" max="6" width="15.69921875" customWidth="1"/>
    <col min="7" max="7" width="14.3984375" customWidth="1"/>
    <col min="8" max="8" width="14" customWidth="1"/>
  </cols>
  <sheetData>
    <row r="1" spans="2:8" ht="16.5" customHeight="1" x14ac:dyDescent="0.4">
      <c r="B1" s="31" t="s">
        <v>59</v>
      </c>
      <c r="C1" s="31"/>
      <c r="D1" s="31"/>
      <c r="E1" s="31"/>
      <c r="F1" s="31"/>
      <c r="G1" s="31"/>
      <c r="H1" s="31"/>
    </row>
    <row r="2" spans="2:8" ht="16.5" customHeight="1" x14ac:dyDescent="0.4">
      <c r="B2" s="31"/>
      <c r="C2" s="31"/>
      <c r="D2" s="31"/>
      <c r="E2" s="31"/>
      <c r="F2" s="31"/>
      <c r="G2" s="31"/>
      <c r="H2" s="31"/>
    </row>
    <row r="3" spans="2:8" x14ac:dyDescent="0.4">
      <c r="B3" t="s">
        <v>0</v>
      </c>
    </row>
    <row r="4" spans="2:8" x14ac:dyDescent="0.4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4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4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4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4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4">
      <c r="B9" s="7" t="s">
        <v>19</v>
      </c>
      <c r="C9" s="8" t="s">
        <v>34</v>
      </c>
      <c r="D9" s="8" t="s">
        <v>14</v>
      </c>
      <c r="E9" s="8" t="s">
        <v>25</v>
      </c>
      <c r="F9" s="9">
        <v>9000000</v>
      </c>
      <c r="G9" s="9">
        <v>1600000</v>
      </c>
      <c r="H9" s="10">
        <v>43877</v>
      </c>
    </row>
    <row r="10" spans="2:8" x14ac:dyDescent="0.4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4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4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4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4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4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4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4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4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4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4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4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4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4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4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4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4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4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4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4">
      <c r="B29" s="8"/>
      <c r="C29" s="8"/>
      <c r="D29" s="8"/>
      <c r="E29" s="8"/>
      <c r="F29" s="9"/>
      <c r="G29" s="9"/>
      <c r="H29" s="11"/>
    </row>
    <row r="30" spans="2:8" x14ac:dyDescent="0.4">
      <c r="B30" s="12" t="s">
        <v>60</v>
      </c>
      <c r="C30" s="12"/>
      <c r="D30" s="12"/>
      <c r="E30" s="12"/>
      <c r="F30" s="13"/>
      <c r="G30" s="13"/>
      <c r="H30" s="14"/>
    </row>
    <row r="31" spans="2:8" x14ac:dyDescent="0.4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4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4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4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4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4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4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4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4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6"/>
  <sheetViews>
    <sheetView tabSelected="1" topLeftCell="A4" workbookViewId="0">
      <selection activeCell="M21" sqref="M21"/>
    </sheetView>
  </sheetViews>
  <sheetFormatPr defaultRowHeight="17.399999999999999" x14ac:dyDescent="0.4"/>
  <cols>
    <col min="1" max="1" width="11.09765625" bestFit="1" customWidth="1"/>
    <col min="5" max="5" width="11.8984375" bestFit="1" customWidth="1"/>
    <col min="6" max="6" width="13.5" bestFit="1" customWidth="1"/>
    <col min="8" max="8" width="11.8984375" bestFit="1" customWidth="1"/>
    <col min="10" max="10" width="11.59765625" customWidth="1"/>
    <col min="11" max="11" width="2.19921875" customWidth="1"/>
    <col min="13" max="14" width="11.8984375" bestFit="1" customWidth="1"/>
  </cols>
  <sheetData>
    <row r="1" spans="1:14" x14ac:dyDescent="0.4">
      <c r="A1" t="s">
        <v>0</v>
      </c>
      <c r="L1" t="s">
        <v>60</v>
      </c>
    </row>
    <row r="2" spans="1:14" x14ac:dyDescent="0.4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4">
      <c r="A3" s="2">
        <v>44146</v>
      </c>
      <c r="B3" s="1" t="s">
        <v>39</v>
      </c>
      <c r="C3" s="1" t="s">
        <v>27</v>
      </c>
      <c r="D3" s="1" t="s">
        <v>28</v>
      </c>
      <c r="E3" s="20">
        <f>ROUNDDOWN(VLOOKUP(D3,$L$3:$M$11,2,0)*IF(MONTH(A3)&gt;=7,95%,100%),-4)</f>
        <v>30400000</v>
      </c>
      <c r="F3" s="3">
        <v>200000</v>
      </c>
      <c r="G3" s="1" t="s">
        <v>33</v>
      </c>
      <c r="H3" s="3">
        <v>30200000</v>
      </c>
      <c r="I3" s="1">
        <v>24</v>
      </c>
      <c r="J3" s="20" cm="1">
        <f t="array" ref="J3">fn월불입액(H3,I3)</f>
        <v>1359000</v>
      </c>
      <c r="L3" s="1" t="s">
        <v>21</v>
      </c>
      <c r="M3" s="3">
        <v>35000000</v>
      </c>
      <c r="N3" s="20">
        <f t="array" ref="N3">IFERROR(AVERAGE(IF(($D$3:$D$34=$L3)*(MONTH($A$3:$A$34)&gt;=7),$F$3:$F$34)),"")</f>
        <v>10700000</v>
      </c>
    </row>
    <row r="4" spans="1:14" x14ac:dyDescent="0.4">
      <c r="A4" s="2">
        <v>44064</v>
      </c>
      <c r="B4" s="1" t="s">
        <v>40</v>
      </c>
      <c r="C4" s="1" t="s">
        <v>14</v>
      </c>
      <c r="D4" s="1" t="s">
        <v>25</v>
      </c>
      <c r="E4" s="20">
        <f t="shared" ref="E4:E34" si="0">ROUNDDOWN(VLOOKUP(D4,$L$3:$M$11,2,0)*IF(MONTH(A4)&gt;=7,95%,100%),-4)</f>
        <v>29450000</v>
      </c>
      <c r="F4" s="3">
        <v>1300000</v>
      </c>
      <c r="G4" s="1" t="s">
        <v>12</v>
      </c>
      <c r="H4" s="3">
        <v>28100000</v>
      </c>
      <c r="I4" s="1">
        <v>24</v>
      </c>
      <c r="J4" s="20" cm="1">
        <f t="array" ref="J4">fn월불입액(H4,I4)</f>
        <v>1264500</v>
      </c>
      <c r="L4" s="1" t="s">
        <v>18</v>
      </c>
      <c r="M4" s="3">
        <v>9000000</v>
      </c>
      <c r="N4" s="20" t="str">
        <f t="array" ref="N4">IFERROR(AVERAGE(IF(($D$3:$D$34=$L4)*(MONTH($A$3:$A$34)&gt;=7),$F$3:$F$34)),"")</f>
        <v/>
      </c>
    </row>
    <row r="5" spans="1:14" x14ac:dyDescent="0.4">
      <c r="A5" s="2">
        <v>44077</v>
      </c>
      <c r="B5" s="1" t="s">
        <v>41</v>
      </c>
      <c r="C5" s="1" t="s">
        <v>14</v>
      </c>
      <c r="D5" s="1" t="s">
        <v>32</v>
      </c>
      <c r="E5" s="20">
        <f t="shared" si="0"/>
        <v>18050000</v>
      </c>
      <c r="F5" s="3">
        <v>1500000</v>
      </c>
      <c r="G5" s="1" t="s">
        <v>22</v>
      </c>
      <c r="H5" s="3">
        <v>16500000</v>
      </c>
      <c r="I5" s="1">
        <v>24</v>
      </c>
      <c r="J5" s="20" cm="1">
        <f t="array" ref="J5">fn월불입액(H5,I5)</f>
        <v>742500</v>
      </c>
      <c r="L5" s="1" t="s">
        <v>11</v>
      </c>
      <c r="M5" s="3">
        <v>16000000</v>
      </c>
      <c r="N5" s="20">
        <f t="array" ref="N5">IFERROR(AVERAGE(IF(($D$3:$D$34=$L5)*(MONTH($A$3:$A$34)&gt;=7),$F$3:$F$34)),"")</f>
        <v>2750000</v>
      </c>
    </row>
    <row r="6" spans="1:14" x14ac:dyDescent="0.4">
      <c r="A6" s="2">
        <v>44135</v>
      </c>
      <c r="B6" s="1" t="s">
        <v>50</v>
      </c>
      <c r="C6" s="1" t="s">
        <v>10</v>
      </c>
      <c r="D6" s="1" t="s">
        <v>11</v>
      </c>
      <c r="E6" s="20">
        <f t="shared" si="0"/>
        <v>15200000</v>
      </c>
      <c r="F6" s="3">
        <v>1000000</v>
      </c>
      <c r="G6" s="1" t="s">
        <v>22</v>
      </c>
      <c r="H6" s="3">
        <v>14200000</v>
      </c>
      <c r="I6" s="1">
        <v>60</v>
      </c>
      <c r="J6" s="20" cm="1">
        <f t="array" ref="J6">fn월불입액(H6,I6)</f>
        <v>255600</v>
      </c>
      <c r="L6" s="1" t="s">
        <v>25</v>
      </c>
      <c r="M6" s="3">
        <v>31000000</v>
      </c>
      <c r="N6" s="20">
        <f t="array" ref="N6">IFERROR(AVERAGE(IF(($D$3:$D$34=$L6)*(MONTH($A$3:$A$34)&gt;=7),$F$3:$F$34)),"")</f>
        <v>1950000</v>
      </c>
    </row>
    <row r="7" spans="1:14" x14ac:dyDescent="0.4">
      <c r="A7" s="2">
        <v>43986</v>
      </c>
      <c r="B7" s="1" t="s">
        <v>51</v>
      </c>
      <c r="C7" s="1" t="s">
        <v>14</v>
      </c>
      <c r="D7" s="1" t="s">
        <v>18</v>
      </c>
      <c r="E7" s="20">
        <f t="shared" si="0"/>
        <v>9000000</v>
      </c>
      <c r="F7" s="3">
        <v>3500000</v>
      </c>
      <c r="G7" s="1" t="s">
        <v>16</v>
      </c>
      <c r="H7" s="3">
        <v>5500000</v>
      </c>
      <c r="I7" s="1">
        <v>12</v>
      </c>
      <c r="J7" s="20" cm="1">
        <f t="array" ref="J7">fn월불입액(H7,I7)</f>
        <v>504166.66666666669</v>
      </c>
      <c r="L7" s="1" t="s">
        <v>44</v>
      </c>
      <c r="M7" s="3">
        <v>22000000</v>
      </c>
      <c r="N7" s="20" t="str">
        <f t="array" ref="N7">IFERROR(AVERAGE(IF(($D$3:$D$34=$L7)*(MONTH($A$3:$A$34)&gt;=7),$F$3:$F$34)),"")</f>
        <v/>
      </c>
    </row>
    <row r="8" spans="1:14" x14ac:dyDescent="0.4">
      <c r="A8" s="2">
        <v>44000</v>
      </c>
      <c r="B8" s="1" t="s">
        <v>52</v>
      </c>
      <c r="C8" s="1" t="s">
        <v>14</v>
      </c>
      <c r="D8" s="1" t="s">
        <v>25</v>
      </c>
      <c r="E8" s="20">
        <f t="shared" si="0"/>
        <v>31000000</v>
      </c>
      <c r="F8" s="3">
        <v>1000000</v>
      </c>
      <c r="G8" s="1" t="s">
        <v>33</v>
      </c>
      <c r="H8" s="3">
        <v>30000000</v>
      </c>
      <c r="I8" s="1">
        <v>48</v>
      </c>
      <c r="J8" s="20" cm="1">
        <f t="array" ref="J8">fn월불입액(H8,I8)</f>
        <v>656250</v>
      </c>
      <c r="L8" s="1" t="s">
        <v>15</v>
      </c>
      <c r="M8" s="3">
        <v>25000000</v>
      </c>
      <c r="N8" s="20">
        <f t="array" ref="N8">IFERROR(AVERAGE(IF(($D$3:$D$34=$L8)*(MONTH($A$3:$A$34)&gt;=7),$F$3:$F$34)),"")</f>
        <v>1000000</v>
      </c>
    </row>
    <row r="9" spans="1:14" x14ac:dyDescent="0.4">
      <c r="A9" s="2">
        <v>43941</v>
      </c>
      <c r="B9" s="1" t="s">
        <v>24</v>
      </c>
      <c r="C9" s="1" t="s">
        <v>14</v>
      </c>
      <c r="D9" s="1" t="s">
        <v>25</v>
      </c>
      <c r="E9" s="20">
        <f t="shared" si="0"/>
        <v>31000000</v>
      </c>
      <c r="F9" s="3">
        <v>2000000</v>
      </c>
      <c r="G9" s="1" t="s">
        <v>16</v>
      </c>
      <c r="H9" s="3">
        <v>29000000</v>
      </c>
      <c r="I9" s="1">
        <v>36</v>
      </c>
      <c r="J9" s="20" cm="1">
        <f t="array" ref="J9">fn월불입액(H9,I9)</f>
        <v>845833.33333333337</v>
      </c>
      <c r="L9" s="1" t="s">
        <v>32</v>
      </c>
      <c r="M9" s="3">
        <v>19000000</v>
      </c>
      <c r="N9" s="20">
        <f t="array" ref="N9">IFERROR(AVERAGE(IF(($D$3:$D$34=$L9)*(MONTH($A$3:$A$34)&gt;=7),$F$3:$F$34)),"")</f>
        <v>2500000</v>
      </c>
    </row>
    <row r="10" spans="1:14" x14ac:dyDescent="0.4">
      <c r="A10" s="2">
        <v>43948</v>
      </c>
      <c r="B10" s="1" t="s">
        <v>26</v>
      </c>
      <c r="C10" s="1" t="s">
        <v>27</v>
      </c>
      <c r="D10" s="1" t="s">
        <v>28</v>
      </c>
      <c r="E10" s="20">
        <f t="shared" si="0"/>
        <v>32000000</v>
      </c>
      <c r="F10" s="3">
        <v>10000000</v>
      </c>
      <c r="G10" s="1" t="s">
        <v>19</v>
      </c>
      <c r="H10" s="3">
        <v>22000000</v>
      </c>
      <c r="I10" s="1">
        <v>60</v>
      </c>
      <c r="J10" s="20" cm="1">
        <f t="array" ref="J10">fn월불입액(H10,I10)</f>
        <v>385000.00000000006</v>
      </c>
      <c r="L10" s="1" t="s">
        <v>28</v>
      </c>
      <c r="M10" s="3">
        <v>32000000</v>
      </c>
      <c r="N10" s="20">
        <f t="array" ref="N10">IFERROR(AVERAGE(IF(($D$3:$D$34=$L10)*(MONTH($A$3:$A$34)&gt;=7),$F$3:$F$34)),"")</f>
        <v>200000</v>
      </c>
    </row>
    <row r="11" spans="1:14" x14ac:dyDescent="0.4">
      <c r="A11" s="2">
        <v>44029</v>
      </c>
      <c r="B11" s="1" t="s">
        <v>9</v>
      </c>
      <c r="C11" s="1" t="s">
        <v>10</v>
      </c>
      <c r="D11" s="1" t="s">
        <v>11</v>
      </c>
      <c r="E11" s="20">
        <f t="shared" si="0"/>
        <v>15200000</v>
      </c>
      <c r="F11" s="3">
        <v>4500000</v>
      </c>
      <c r="G11" s="1" t="s">
        <v>12</v>
      </c>
      <c r="H11" s="3">
        <v>10700000</v>
      </c>
      <c r="I11" s="1">
        <v>36</v>
      </c>
      <c r="J11" s="20" cm="1">
        <f t="array" ref="J11">fn월불입액(H11,I11)</f>
        <v>321000.00000000006</v>
      </c>
      <c r="L11" s="1" t="s">
        <v>30</v>
      </c>
      <c r="M11" s="3">
        <v>15000000</v>
      </c>
      <c r="N11" s="20">
        <f t="array" ref="N11">IFERROR(AVERAGE(IF(($D$3:$D$34=$L11)*(MONTH($A$3:$A$34)&gt;=7),$F$3:$F$34)),"")</f>
        <v>1300000</v>
      </c>
    </row>
    <row r="12" spans="1:14" x14ac:dyDescent="0.4">
      <c r="A12" s="2">
        <v>44036</v>
      </c>
      <c r="B12" s="1" t="s">
        <v>45</v>
      </c>
      <c r="C12" s="1" t="s">
        <v>14</v>
      </c>
      <c r="D12" s="1" t="s">
        <v>25</v>
      </c>
      <c r="E12" s="20">
        <f t="shared" si="0"/>
        <v>29450000</v>
      </c>
      <c r="F12" s="3">
        <v>2600000</v>
      </c>
      <c r="G12" s="1" t="s">
        <v>16</v>
      </c>
      <c r="H12" s="3">
        <v>26800000</v>
      </c>
      <c r="I12" s="1">
        <v>48</v>
      </c>
      <c r="J12" s="20" cm="1">
        <f t="array" ref="J12">fn월불입액(H12,I12)</f>
        <v>586250.00000000012</v>
      </c>
    </row>
    <row r="13" spans="1:14" x14ac:dyDescent="0.4">
      <c r="A13" s="2">
        <v>44062</v>
      </c>
      <c r="B13" s="1" t="s">
        <v>46</v>
      </c>
      <c r="C13" s="1" t="s">
        <v>14</v>
      </c>
      <c r="D13" s="1" t="s">
        <v>21</v>
      </c>
      <c r="E13" s="20">
        <f t="shared" si="0"/>
        <v>33250000</v>
      </c>
      <c r="F13" s="3">
        <v>1400000</v>
      </c>
      <c r="G13" s="1" t="s">
        <v>19</v>
      </c>
      <c r="H13" s="3">
        <v>31800000</v>
      </c>
      <c r="I13" s="1">
        <v>24</v>
      </c>
      <c r="J13" s="20" cm="1">
        <f t="array" ref="J13">fn월불입액(H13,I13)</f>
        <v>1431000</v>
      </c>
      <c r="L13" t="s">
        <v>64</v>
      </c>
    </row>
    <row r="14" spans="1:14" x14ac:dyDescent="0.4">
      <c r="A14" s="2">
        <v>43916</v>
      </c>
      <c r="B14" s="1" t="s">
        <v>47</v>
      </c>
      <c r="C14" s="1" t="s">
        <v>14</v>
      </c>
      <c r="D14" s="1" t="s">
        <v>21</v>
      </c>
      <c r="E14" s="20">
        <f t="shared" si="0"/>
        <v>35000000</v>
      </c>
      <c r="F14" s="3">
        <v>4500000</v>
      </c>
      <c r="G14" s="1" t="s">
        <v>12</v>
      </c>
      <c r="H14" s="3">
        <v>30500000</v>
      </c>
      <c r="I14" s="1">
        <v>48</v>
      </c>
      <c r="J14" s="20" cm="1">
        <f t="array" ref="J14">fn월불입액(H14,I14)</f>
        <v>667187.5</v>
      </c>
      <c r="L14" s="19" t="s">
        <v>4</v>
      </c>
      <c r="M14" s="1" t="str">
        <f>INDEX(A3:J34,MATCH(MIN(A3:A34),A3:A34,0),4)</f>
        <v>쏘나타</v>
      </c>
    </row>
    <row r="15" spans="1:14" x14ac:dyDescent="0.4">
      <c r="A15" s="2">
        <v>43923</v>
      </c>
      <c r="B15" s="1" t="s">
        <v>48</v>
      </c>
      <c r="C15" s="1" t="s">
        <v>14</v>
      </c>
      <c r="D15" s="1" t="s">
        <v>32</v>
      </c>
      <c r="E15" s="20">
        <f t="shared" si="0"/>
        <v>19000000</v>
      </c>
      <c r="F15" s="3">
        <v>2600000</v>
      </c>
      <c r="G15" s="1" t="s">
        <v>33</v>
      </c>
      <c r="H15" s="3">
        <v>16400000</v>
      </c>
      <c r="I15" s="1">
        <v>48</v>
      </c>
      <c r="J15" s="20" cm="1">
        <f t="array" ref="J15">fn월불입액(H15,I15)</f>
        <v>369000.00000000006</v>
      </c>
      <c r="M15" s="29"/>
    </row>
    <row r="16" spans="1:14" x14ac:dyDescent="0.4">
      <c r="A16" s="2">
        <v>43994</v>
      </c>
      <c r="B16" s="1" t="s">
        <v>49</v>
      </c>
      <c r="C16" s="1" t="s">
        <v>14</v>
      </c>
      <c r="D16" s="1" t="s">
        <v>18</v>
      </c>
      <c r="E16" s="20">
        <f t="shared" si="0"/>
        <v>9000000</v>
      </c>
      <c r="F16" s="3">
        <v>3200000</v>
      </c>
      <c r="G16" s="1" t="s">
        <v>22</v>
      </c>
      <c r="H16" s="3">
        <v>5800000</v>
      </c>
      <c r="I16" s="1">
        <v>12</v>
      </c>
      <c r="J16" s="20" cm="1">
        <f t="array" ref="J16">fn월불입액(H16,I16)</f>
        <v>531666.66666666674</v>
      </c>
    </row>
    <row r="17" spans="1:13" x14ac:dyDescent="0.4">
      <c r="A17" s="2">
        <v>43929</v>
      </c>
      <c r="B17" s="1" t="s">
        <v>37</v>
      </c>
      <c r="C17" s="1" t="s">
        <v>10</v>
      </c>
      <c r="D17" s="1" t="s">
        <v>30</v>
      </c>
      <c r="E17" s="20">
        <f t="shared" si="0"/>
        <v>15000000</v>
      </c>
      <c r="F17" s="3">
        <v>4000000</v>
      </c>
      <c r="G17" s="1" t="s">
        <v>22</v>
      </c>
      <c r="H17" s="3">
        <v>11000000</v>
      </c>
      <c r="I17" s="1">
        <v>24</v>
      </c>
      <c r="J17" s="20" cm="1">
        <f t="array" ref="J17">fn월불입액(H17,I17)</f>
        <v>495000</v>
      </c>
      <c r="L17" t="s">
        <v>65</v>
      </c>
    </row>
    <row r="18" spans="1:13" x14ac:dyDescent="0.4">
      <c r="A18" s="2">
        <v>43936</v>
      </c>
      <c r="B18" s="1" t="s">
        <v>53</v>
      </c>
      <c r="C18" s="1" t="s">
        <v>10</v>
      </c>
      <c r="D18" s="1" t="s">
        <v>11</v>
      </c>
      <c r="E18" s="20">
        <f t="shared" si="0"/>
        <v>16000000</v>
      </c>
      <c r="F18" s="3">
        <v>1500000</v>
      </c>
      <c r="G18" s="1" t="s">
        <v>22</v>
      </c>
      <c r="H18" s="3">
        <v>14500000</v>
      </c>
      <c r="I18" s="1">
        <v>60</v>
      </c>
      <c r="J18" s="20" cm="1">
        <f t="array" ref="J18">fn월불입액(H18,I18)</f>
        <v>261000</v>
      </c>
      <c r="L18" s="19" t="s">
        <v>66</v>
      </c>
      <c r="M18" s="1" t="str">
        <f>DCOUNTA(A2:J34,2,L20:M21)&amp;"건"</f>
        <v>6건</v>
      </c>
    </row>
    <row r="19" spans="1:13" x14ac:dyDescent="0.4">
      <c r="A19" s="2">
        <v>43952</v>
      </c>
      <c r="B19" s="1" t="s">
        <v>54</v>
      </c>
      <c r="C19" s="1" t="s">
        <v>27</v>
      </c>
      <c r="D19" s="1" t="s">
        <v>44</v>
      </c>
      <c r="E19" s="20">
        <f t="shared" si="0"/>
        <v>22000000</v>
      </c>
      <c r="F19" s="3">
        <v>3500000</v>
      </c>
      <c r="G19" s="1" t="s">
        <v>12</v>
      </c>
      <c r="H19" s="3">
        <v>18500000</v>
      </c>
      <c r="I19" s="1">
        <v>24</v>
      </c>
      <c r="J19" s="20" cm="1">
        <f t="array" ref="J19">fn월불입액(H19,I19)</f>
        <v>832500.00000000012</v>
      </c>
    </row>
    <row r="20" spans="1:13" x14ac:dyDescent="0.4">
      <c r="A20" s="2">
        <v>43960</v>
      </c>
      <c r="B20" s="1" t="s">
        <v>55</v>
      </c>
      <c r="C20" s="1" t="s">
        <v>14</v>
      </c>
      <c r="D20" s="1" t="s">
        <v>32</v>
      </c>
      <c r="E20" s="20">
        <f t="shared" si="0"/>
        <v>19000000</v>
      </c>
      <c r="F20" s="3">
        <v>2700000</v>
      </c>
      <c r="G20" s="1" t="s">
        <v>12</v>
      </c>
      <c r="H20" s="3">
        <v>16300000</v>
      </c>
      <c r="I20" s="1">
        <v>36</v>
      </c>
      <c r="J20" s="20" cm="1">
        <f t="array" ref="J20">fn월불입액(H20,I20)</f>
        <v>489000</v>
      </c>
      <c r="L20" t="s">
        <v>76</v>
      </c>
      <c r="M20" t="s">
        <v>78</v>
      </c>
    </row>
    <row r="21" spans="1:13" x14ac:dyDescent="0.4">
      <c r="A21" s="2">
        <v>43968</v>
      </c>
      <c r="B21" s="1" t="s">
        <v>56</v>
      </c>
      <c r="C21" s="1" t="s">
        <v>27</v>
      </c>
      <c r="D21" s="1" t="s">
        <v>28</v>
      </c>
      <c r="E21" s="20">
        <f t="shared" si="0"/>
        <v>32000000</v>
      </c>
      <c r="F21" s="3">
        <v>1900000</v>
      </c>
      <c r="G21" s="1" t="s">
        <v>22</v>
      </c>
      <c r="H21" s="3">
        <v>30100000</v>
      </c>
      <c r="I21" s="1">
        <v>24</v>
      </c>
      <c r="J21" s="20" cm="1">
        <f t="array" ref="J21">fn월불입액(H21,I21)</f>
        <v>1354500.0000000002</v>
      </c>
      <c r="L21" t="s">
        <v>77</v>
      </c>
      <c r="M21" t="s">
        <v>79</v>
      </c>
    </row>
    <row r="22" spans="1:13" x14ac:dyDescent="0.4">
      <c r="A22" s="2">
        <v>43977</v>
      </c>
      <c r="B22" s="1" t="s">
        <v>57</v>
      </c>
      <c r="C22" s="1" t="s">
        <v>27</v>
      </c>
      <c r="D22" s="1" t="s">
        <v>44</v>
      </c>
      <c r="E22" s="20">
        <f t="shared" si="0"/>
        <v>22000000</v>
      </c>
      <c r="F22" s="3">
        <v>2400000</v>
      </c>
      <c r="G22" s="1" t="s">
        <v>16</v>
      </c>
      <c r="H22" s="3">
        <v>19600000</v>
      </c>
      <c r="I22" s="1">
        <v>48</v>
      </c>
      <c r="J22" s="20" cm="1">
        <f t="array" ref="J22">fn월불입액(H22,I22)</f>
        <v>441000</v>
      </c>
    </row>
    <row r="23" spans="1:13" x14ac:dyDescent="0.4">
      <c r="A23" s="2">
        <v>43981</v>
      </c>
      <c r="B23" s="1" t="s">
        <v>38</v>
      </c>
      <c r="C23" s="1" t="s">
        <v>10</v>
      </c>
      <c r="D23" s="1" t="s">
        <v>30</v>
      </c>
      <c r="E23" s="20">
        <f t="shared" si="0"/>
        <v>15000000</v>
      </c>
      <c r="F23" s="3">
        <v>1500000</v>
      </c>
      <c r="G23" s="1" t="s">
        <v>33</v>
      </c>
      <c r="H23" s="3">
        <v>13500000</v>
      </c>
      <c r="I23" s="1">
        <v>24</v>
      </c>
      <c r="J23" s="20" cm="1">
        <f t="array" ref="J23">fn월불입액(H23,I23)</f>
        <v>607500</v>
      </c>
    </row>
    <row r="24" spans="1:13" x14ac:dyDescent="0.4">
      <c r="A24" s="2">
        <v>44088</v>
      </c>
      <c r="B24" s="1" t="s">
        <v>29</v>
      </c>
      <c r="C24" s="1" t="s">
        <v>10</v>
      </c>
      <c r="D24" s="1" t="s">
        <v>30</v>
      </c>
      <c r="E24" s="20">
        <f t="shared" si="0"/>
        <v>14250000</v>
      </c>
      <c r="F24" s="3">
        <v>1300000</v>
      </c>
      <c r="G24" s="1" t="s">
        <v>16</v>
      </c>
      <c r="H24" s="3">
        <v>12900000</v>
      </c>
      <c r="I24" s="1">
        <v>36</v>
      </c>
      <c r="J24" s="20" cm="1">
        <f t="array" ref="J24">fn월불입액(H24,I24)</f>
        <v>387000</v>
      </c>
    </row>
    <row r="25" spans="1:13" x14ac:dyDescent="0.4">
      <c r="A25" s="2">
        <v>44097</v>
      </c>
      <c r="B25" s="1" t="s">
        <v>31</v>
      </c>
      <c r="C25" s="1" t="s">
        <v>14</v>
      </c>
      <c r="D25" s="1" t="s">
        <v>32</v>
      </c>
      <c r="E25" s="20">
        <f t="shared" si="0"/>
        <v>18050000</v>
      </c>
      <c r="F25" s="3">
        <v>3500000</v>
      </c>
      <c r="G25" s="1" t="s">
        <v>33</v>
      </c>
      <c r="H25" s="3">
        <v>14500000</v>
      </c>
      <c r="I25" s="1">
        <v>24</v>
      </c>
      <c r="J25" s="20" cm="1">
        <f t="array" ref="J25">fn월불입액(H25,I25)</f>
        <v>652500</v>
      </c>
    </row>
    <row r="26" spans="1:13" x14ac:dyDescent="0.4">
      <c r="A26" s="2">
        <v>43877</v>
      </c>
      <c r="B26" s="1" t="s">
        <v>34</v>
      </c>
      <c r="C26" s="1" t="s">
        <v>14</v>
      </c>
      <c r="D26" s="1" t="s">
        <v>25</v>
      </c>
      <c r="E26" s="20">
        <f t="shared" si="0"/>
        <v>31000000</v>
      </c>
      <c r="F26" s="3">
        <v>1600000</v>
      </c>
      <c r="G26" s="1" t="s">
        <v>19</v>
      </c>
      <c r="H26" s="3">
        <v>29400000</v>
      </c>
      <c r="I26" s="1">
        <v>48</v>
      </c>
      <c r="J26" s="20" cm="1">
        <f t="array" ref="J26">fn월불입액(H26,I26)</f>
        <v>643125</v>
      </c>
    </row>
    <row r="27" spans="1:13" x14ac:dyDescent="0.4">
      <c r="A27" s="2">
        <v>43889</v>
      </c>
      <c r="B27" s="1" t="s">
        <v>35</v>
      </c>
      <c r="C27" s="1" t="s">
        <v>14</v>
      </c>
      <c r="D27" s="1" t="s">
        <v>21</v>
      </c>
      <c r="E27" s="20">
        <f t="shared" si="0"/>
        <v>35000000</v>
      </c>
      <c r="F27" s="3">
        <v>2400000</v>
      </c>
      <c r="G27" s="1" t="s">
        <v>12</v>
      </c>
      <c r="H27" s="3">
        <v>32600000</v>
      </c>
      <c r="I27" s="1">
        <v>36</v>
      </c>
      <c r="J27" s="20" cm="1">
        <f t="array" ref="J27">fn월불입액(H27,I27)</f>
        <v>950833.33333333337</v>
      </c>
    </row>
    <row r="28" spans="1:13" x14ac:dyDescent="0.4">
      <c r="A28" s="2">
        <v>43891</v>
      </c>
      <c r="B28" s="1" t="s">
        <v>13</v>
      </c>
      <c r="C28" s="1" t="s">
        <v>14</v>
      </c>
      <c r="D28" s="1" t="s">
        <v>15</v>
      </c>
      <c r="E28" s="20">
        <f t="shared" si="0"/>
        <v>25000000</v>
      </c>
      <c r="F28" s="3">
        <v>3000000</v>
      </c>
      <c r="G28" s="1" t="s">
        <v>16</v>
      </c>
      <c r="H28" s="3">
        <v>22000000</v>
      </c>
      <c r="I28" s="1">
        <v>48</v>
      </c>
      <c r="J28" s="20" cm="1">
        <f t="array" ref="J28">fn월불입액(H28,I28)</f>
        <v>481250</v>
      </c>
    </row>
    <row r="29" spans="1:13" x14ac:dyDescent="0.4">
      <c r="A29" s="2">
        <v>43914</v>
      </c>
      <c r="B29" s="1" t="s">
        <v>17</v>
      </c>
      <c r="C29" s="1" t="s">
        <v>14</v>
      </c>
      <c r="D29" s="1" t="s">
        <v>18</v>
      </c>
      <c r="E29" s="20">
        <f t="shared" si="0"/>
        <v>9000000</v>
      </c>
      <c r="F29" s="3">
        <v>2800000</v>
      </c>
      <c r="G29" s="1" t="s">
        <v>19</v>
      </c>
      <c r="H29" s="3">
        <v>6200000</v>
      </c>
      <c r="I29" s="1">
        <v>36</v>
      </c>
      <c r="J29" s="20" cm="1">
        <f t="array" ref="J29">fn월불입액(H29,I29)</f>
        <v>189444.44444444447</v>
      </c>
    </row>
    <row r="30" spans="1:13" x14ac:dyDescent="0.4">
      <c r="A30" s="2">
        <v>44005</v>
      </c>
      <c r="B30" s="1" t="s">
        <v>20</v>
      </c>
      <c r="C30" s="1" t="s">
        <v>14</v>
      </c>
      <c r="D30" s="1" t="s">
        <v>21</v>
      </c>
      <c r="E30" s="20">
        <f t="shared" si="0"/>
        <v>35000000</v>
      </c>
      <c r="F30" s="3">
        <v>24000000</v>
      </c>
      <c r="G30" s="1" t="s">
        <v>22</v>
      </c>
      <c r="H30" s="3">
        <v>11000000</v>
      </c>
      <c r="I30" s="1">
        <v>24</v>
      </c>
      <c r="J30" s="20" cm="1">
        <f t="array" ref="J30">fn월불입액(H30,I30)</f>
        <v>495000</v>
      </c>
    </row>
    <row r="31" spans="1:13" x14ac:dyDescent="0.4">
      <c r="A31" s="2">
        <v>44015</v>
      </c>
      <c r="B31" s="1" t="s">
        <v>23</v>
      </c>
      <c r="C31" s="1" t="s">
        <v>14</v>
      </c>
      <c r="D31" s="1" t="s">
        <v>15</v>
      </c>
      <c r="E31" s="20">
        <f t="shared" si="0"/>
        <v>23750000</v>
      </c>
      <c r="F31" s="3">
        <v>1000000</v>
      </c>
      <c r="G31" s="1" t="s">
        <v>19</v>
      </c>
      <c r="H31" s="3">
        <v>22700000</v>
      </c>
      <c r="I31" s="1">
        <v>36</v>
      </c>
      <c r="J31" s="20" cm="1">
        <f t="array" ref="J31">fn월불입액(H31,I31)</f>
        <v>662083.33333333326</v>
      </c>
    </row>
    <row r="32" spans="1:13" x14ac:dyDescent="0.4">
      <c r="A32" s="2">
        <v>44070</v>
      </c>
      <c r="B32" s="1" t="s">
        <v>36</v>
      </c>
      <c r="C32" s="1" t="s">
        <v>14</v>
      </c>
      <c r="D32" s="1" t="s">
        <v>21</v>
      </c>
      <c r="E32" s="20">
        <f t="shared" si="0"/>
        <v>33250000</v>
      </c>
      <c r="F32" s="3">
        <v>20000000</v>
      </c>
      <c r="G32" s="1" t="s">
        <v>33</v>
      </c>
      <c r="H32" s="3">
        <v>13200000</v>
      </c>
      <c r="I32" s="1">
        <v>12</v>
      </c>
      <c r="J32" s="20" cm="1">
        <f t="array" ref="J32">fn월불입액(H32,I32)</f>
        <v>1210000</v>
      </c>
    </row>
    <row r="33" spans="1:10" x14ac:dyDescent="0.4">
      <c r="A33" s="2">
        <v>43851</v>
      </c>
      <c r="B33" s="1" t="s">
        <v>42</v>
      </c>
      <c r="C33" s="1" t="s">
        <v>14</v>
      </c>
      <c r="D33" s="1" t="s">
        <v>15</v>
      </c>
      <c r="E33" s="20">
        <f t="shared" si="0"/>
        <v>25000000</v>
      </c>
      <c r="F33" s="3">
        <v>1000000</v>
      </c>
      <c r="G33" s="1" t="s">
        <v>33</v>
      </c>
      <c r="H33" s="3">
        <v>24000000</v>
      </c>
      <c r="I33" s="1">
        <v>24</v>
      </c>
      <c r="J33" s="20" cm="1">
        <f t="array" ref="J33">fn월불입액(H33,I33)</f>
        <v>1080000</v>
      </c>
    </row>
    <row r="34" spans="1:10" x14ac:dyDescent="0.4">
      <c r="A34" s="2">
        <v>43863</v>
      </c>
      <c r="B34" s="1" t="s">
        <v>43</v>
      </c>
      <c r="C34" s="1" t="s">
        <v>27</v>
      </c>
      <c r="D34" s="1" t="s">
        <v>44</v>
      </c>
      <c r="E34" s="20">
        <f t="shared" si="0"/>
        <v>22000000</v>
      </c>
      <c r="F34" s="3">
        <v>1000000</v>
      </c>
      <c r="G34" s="1" t="s">
        <v>22</v>
      </c>
      <c r="H34" s="3">
        <v>21000000</v>
      </c>
      <c r="I34" s="1">
        <v>36</v>
      </c>
      <c r="J34" s="20" cm="1">
        <f t="array" ref="J34">fn월불입액(H34,I34)</f>
        <v>612500.00000000012</v>
      </c>
    </row>
    <row r="36" spans="1:10" x14ac:dyDescent="0.4">
      <c r="A36" s="30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1"/>
  <sheetViews>
    <sheetView workbookViewId="0"/>
  </sheetViews>
  <sheetFormatPr defaultRowHeight="17.399999999999999" x14ac:dyDescent="0.4"/>
  <cols>
    <col min="1" max="1" width="3.5" customWidth="1"/>
  </cols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workbookViewId="0"/>
  </sheetViews>
  <sheetFormatPr defaultRowHeight="17.399999999999999" x14ac:dyDescent="0.4"/>
  <cols>
    <col min="1" max="1" width="11.8984375" customWidth="1"/>
    <col min="2" max="2" width="13.59765625" bestFit="1" customWidth="1"/>
  </cols>
  <sheetData>
    <row r="2" spans="1:2" x14ac:dyDescent="0.4">
      <c r="A2" t="s">
        <v>0</v>
      </c>
    </row>
    <row r="3" spans="1:2" x14ac:dyDescent="0.4">
      <c r="A3" s="1" t="s">
        <v>4</v>
      </c>
      <c r="B3" s="1" t="s">
        <v>7</v>
      </c>
    </row>
    <row r="4" spans="1:2" x14ac:dyDescent="0.4">
      <c r="A4" s="1" t="s">
        <v>21</v>
      </c>
      <c r="B4" s="3">
        <v>23820000</v>
      </c>
    </row>
    <row r="5" spans="1:2" x14ac:dyDescent="0.4">
      <c r="A5" s="1" t="s">
        <v>18</v>
      </c>
      <c r="B5" s="3">
        <v>5833000</v>
      </c>
    </row>
    <row r="6" spans="1:2" x14ac:dyDescent="0.4">
      <c r="A6" s="1" t="s">
        <v>11</v>
      </c>
      <c r="B6" s="3">
        <v>13133000</v>
      </c>
    </row>
    <row r="7" spans="1:2" x14ac:dyDescent="0.4">
      <c r="A7" s="1" t="s">
        <v>25</v>
      </c>
      <c r="B7" s="3">
        <v>28660000</v>
      </c>
    </row>
    <row r="8" spans="1:2" x14ac:dyDescent="0.4">
      <c r="A8" s="1" t="s">
        <v>44</v>
      </c>
      <c r="B8" s="3">
        <v>19700000</v>
      </c>
    </row>
    <row r="9" spans="1:2" x14ac:dyDescent="0.4">
      <c r="A9" s="1" t="s">
        <v>15</v>
      </c>
      <c r="B9" s="3">
        <v>22900000</v>
      </c>
    </row>
    <row r="10" spans="1:2" x14ac:dyDescent="0.4">
      <c r="A10" s="1" t="s">
        <v>32</v>
      </c>
      <c r="B10" s="3">
        <v>15925000</v>
      </c>
    </row>
    <row r="11" spans="1:2" x14ac:dyDescent="0.4">
      <c r="A11" s="1" t="s">
        <v>28</v>
      </c>
      <c r="B11" s="3">
        <v>27433000</v>
      </c>
    </row>
    <row r="12" spans="1:2" x14ac:dyDescent="0.4">
      <c r="A12" s="1" t="s">
        <v>30</v>
      </c>
      <c r="B12" s="3">
        <v>18467000</v>
      </c>
    </row>
    <row r="13" spans="1:2" x14ac:dyDescent="0.4">
      <c r="A13" s="1" t="s">
        <v>67</v>
      </c>
      <c r="B13" s="21">
        <f>AVERAGE(B4:B12)</f>
        <v>19541222.222222224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workbookViewId="0"/>
  </sheetViews>
  <sheetFormatPr defaultRowHeight="17.399999999999999" x14ac:dyDescent="0.4"/>
  <cols>
    <col min="2" max="3" width="11.8984375" bestFit="1" customWidth="1"/>
    <col min="7" max="7" width="16" customWidth="1"/>
  </cols>
  <sheetData>
    <row r="2" spans="1:3" x14ac:dyDescent="0.4">
      <c r="A2" t="s">
        <v>0</v>
      </c>
    </row>
    <row r="3" spans="1:3" x14ac:dyDescent="0.4">
      <c r="A3" s="1" t="s">
        <v>4</v>
      </c>
      <c r="B3" s="1" t="s">
        <v>5</v>
      </c>
      <c r="C3" s="1" t="s">
        <v>7</v>
      </c>
    </row>
    <row r="4" spans="1:3" x14ac:dyDescent="0.4">
      <c r="A4" s="1" t="s">
        <v>21</v>
      </c>
      <c r="B4" s="3">
        <v>35000000</v>
      </c>
      <c r="C4" s="3">
        <v>11000000</v>
      </c>
    </row>
    <row r="5" spans="1:3" x14ac:dyDescent="0.4">
      <c r="A5" s="1" t="s">
        <v>18</v>
      </c>
      <c r="B5" s="3">
        <v>9000000</v>
      </c>
      <c r="C5" s="3">
        <v>6200000</v>
      </c>
    </row>
    <row r="6" spans="1:3" x14ac:dyDescent="0.4">
      <c r="A6" s="1" t="s">
        <v>25</v>
      </c>
      <c r="B6" s="3">
        <v>31000000</v>
      </c>
      <c r="C6" s="3">
        <v>29000000</v>
      </c>
    </row>
    <row r="7" spans="1:3" x14ac:dyDescent="0.4">
      <c r="A7" s="1" t="s">
        <v>15</v>
      </c>
      <c r="B7" s="3">
        <v>25000000</v>
      </c>
      <c r="C7" s="3">
        <v>22000000</v>
      </c>
    </row>
    <row r="8" spans="1:3" x14ac:dyDescent="0.4">
      <c r="A8" s="1" t="s">
        <v>32</v>
      </c>
      <c r="B8" s="3">
        <v>19000000</v>
      </c>
      <c r="C8" s="3">
        <v>14500000</v>
      </c>
    </row>
    <row r="9" spans="1:3" x14ac:dyDescent="0.4">
      <c r="A9" s="1" t="s">
        <v>28</v>
      </c>
      <c r="B9" s="3">
        <v>32000000</v>
      </c>
      <c r="C9" s="3">
        <v>22000000</v>
      </c>
    </row>
    <row r="10" spans="1:3" x14ac:dyDescent="0.4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G18"/>
  <sheetViews>
    <sheetView workbookViewId="0"/>
  </sheetViews>
  <sheetFormatPr defaultRowHeight="17.399999999999999" x14ac:dyDescent="0.4"/>
  <cols>
    <col min="1" max="1" width="3.5" customWidth="1"/>
    <col min="2" max="2" width="11.09765625" bestFit="1" customWidth="1"/>
    <col min="4" max="4" width="11.8984375" bestFit="1" customWidth="1"/>
    <col min="5" max="5" width="12.09765625" customWidth="1"/>
    <col min="6" max="7" width="13.19921875" customWidth="1"/>
    <col min="8" max="8" width="11.8984375" bestFit="1" customWidth="1"/>
    <col min="9" max="9" width="13.09765625" customWidth="1"/>
  </cols>
  <sheetData>
    <row r="3" spans="2:7" x14ac:dyDescent="0.4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4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22">
        <v>504166</v>
      </c>
    </row>
    <row r="5" spans="2:7" x14ac:dyDescent="0.4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22">
        <v>652500</v>
      </c>
    </row>
    <row r="6" spans="2:7" x14ac:dyDescent="0.4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22">
        <v>1200000</v>
      </c>
    </row>
    <row r="7" spans="2:7" x14ac:dyDescent="0.4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22">
        <v>950000</v>
      </c>
    </row>
    <row r="8" spans="2:7" x14ac:dyDescent="0.4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22">
        <v>1431000</v>
      </c>
    </row>
    <row r="9" spans="2:7" x14ac:dyDescent="0.4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22">
        <v>48000</v>
      </c>
    </row>
    <row r="10" spans="2:7" x14ac:dyDescent="0.4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22">
        <v>742500</v>
      </c>
    </row>
    <row r="11" spans="2:7" x14ac:dyDescent="0.4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22">
        <v>531666</v>
      </c>
    </row>
    <row r="12" spans="2:7" x14ac:dyDescent="0.4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22">
        <v>489000</v>
      </c>
    </row>
    <row r="13" spans="2:7" x14ac:dyDescent="0.4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22">
        <v>369000</v>
      </c>
    </row>
    <row r="14" spans="2:7" x14ac:dyDescent="0.4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22">
        <v>667187</v>
      </c>
    </row>
    <row r="15" spans="2:7" x14ac:dyDescent="0.4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22">
        <v>1080000</v>
      </c>
    </row>
    <row r="16" spans="2:7" x14ac:dyDescent="0.4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22">
        <v>662083</v>
      </c>
    </row>
    <row r="17" spans="2:7" x14ac:dyDescent="0.4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22">
        <v>495000</v>
      </c>
    </row>
    <row r="18" spans="2:7" x14ac:dyDescent="0.4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22">
        <v>189444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workbookViewId="0"/>
  </sheetViews>
  <sheetFormatPr defaultRowHeight="17.399999999999999" x14ac:dyDescent="0.4"/>
  <cols>
    <col min="5" max="5" width="11" bestFit="1" customWidth="1"/>
    <col min="10" max="10" width="2.19921875" customWidth="1"/>
    <col min="13" max="13" width="11.8984375" bestFit="1" customWidth="1"/>
  </cols>
  <sheetData>
    <row r="2" spans="1:13" x14ac:dyDescent="0.4">
      <c r="A2" t="s">
        <v>0</v>
      </c>
    </row>
    <row r="3" spans="1:13" x14ac:dyDescent="0.4">
      <c r="A3" s="1" t="s">
        <v>68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4">
      <c r="A4" s="23">
        <v>0.39930555555555602</v>
      </c>
      <c r="B4" s="24" t="s">
        <v>69</v>
      </c>
      <c r="C4" s="24" t="s">
        <v>70</v>
      </c>
      <c r="D4" s="24" t="s">
        <v>18</v>
      </c>
      <c r="E4" s="25">
        <v>9000000</v>
      </c>
      <c r="F4" s="24" t="s">
        <v>71</v>
      </c>
      <c r="G4" s="25">
        <v>5000000</v>
      </c>
      <c r="H4" s="25">
        <v>24</v>
      </c>
      <c r="I4" s="25">
        <v>225000</v>
      </c>
    </row>
    <row r="5" spans="1:13" x14ac:dyDescent="0.4">
      <c r="A5" s="23">
        <v>0.57986111111111105</v>
      </c>
      <c r="B5" s="24" t="s">
        <v>72</v>
      </c>
      <c r="C5" s="24" t="s">
        <v>73</v>
      </c>
      <c r="D5" s="24" t="s">
        <v>25</v>
      </c>
      <c r="E5" s="25">
        <v>31000000</v>
      </c>
      <c r="F5" s="24" t="s">
        <v>74</v>
      </c>
      <c r="G5" s="25">
        <v>20000000</v>
      </c>
      <c r="H5" s="25">
        <v>36</v>
      </c>
      <c r="I5" s="25">
        <v>600000</v>
      </c>
    </row>
    <row r="6" spans="1:13" x14ac:dyDescent="0.4">
      <c r="A6" s="23">
        <v>0.64722222222222203</v>
      </c>
      <c r="B6" s="24" t="s">
        <v>72</v>
      </c>
      <c r="C6" s="24" t="s">
        <v>73</v>
      </c>
      <c r="D6" s="24" t="s">
        <v>25</v>
      </c>
      <c r="E6" s="25">
        <v>31000000</v>
      </c>
      <c r="F6" s="24" t="s">
        <v>74</v>
      </c>
      <c r="G6" s="25">
        <v>20000000</v>
      </c>
      <c r="H6" s="25">
        <v>36</v>
      </c>
      <c r="I6" s="25">
        <v>600000</v>
      </c>
      <c r="L6" s="1" t="s">
        <v>4</v>
      </c>
      <c r="M6" s="1" t="s">
        <v>5</v>
      </c>
    </row>
    <row r="7" spans="1:13" x14ac:dyDescent="0.4">
      <c r="A7" s="23"/>
      <c r="B7" s="24"/>
      <c r="C7" s="24"/>
      <c r="D7" s="24"/>
      <c r="E7" s="25"/>
      <c r="F7" s="24"/>
      <c r="G7" s="25"/>
      <c r="H7" s="25"/>
      <c r="I7" s="25"/>
      <c r="L7" s="26" t="s">
        <v>21</v>
      </c>
      <c r="M7" s="27">
        <v>35000000</v>
      </c>
    </row>
    <row r="8" spans="1:13" x14ac:dyDescent="0.4">
      <c r="A8" s="23"/>
      <c r="B8" s="24"/>
      <c r="C8" s="24"/>
      <c r="D8" s="24"/>
      <c r="E8" s="25"/>
      <c r="F8" s="24"/>
      <c r="G8" s="25"/>
      <c r="H8" s="25"/>
      <c r="I8" s="25"/>
      <c r="L8" s="26" t="s">
        <v>18</v>
      </c>
      <c r="M8" s="27">
        <v>9000000</v>
      </c>
    </row>
    <row r="9" spans="1:13" x14ac:dyDescent="0.4">
      <c r="A9" s="23"/>
      <c r="B9" s="24"/>
      <c r="C9" s="24"/>
      <c r="D9" s="24"/>
      <c r="E9" s="25"/>
      <c r="F9" s="24"/>
      <c r="G9" s="25"/>
      <c r="H9" s="25"/>
      <c r="I9" s="25"/>
      <c r="L9" s="26" t="s">
        <v>25</v>
      </c>
      <c r="M9" s="27">
        <v>31000000</v>
      </c>
    </row>
    <row r="10" spans="1:13" x14ac:dyDescent="0.4">
      <c r="A10" s="23"/>
      <c r="B10" s="24"/>
      <c r="C10" s="24"/>
      <c r="D10" s="24"/>
      <c r="E10" s="25"/>
      <c r="F10" s="24"/>
      <c r="G10" s="25"/>
      <c r="H10" s="25"/>
      <c r="I10" s="25"/>
      <c r="L10" s="26" t="s">
        <v>44</v>
      </c>
      <c r="M10" s="27">
        <v>22000000</v>
      </c>
    </row>
    <row r="11" spans="1:13" x14ac:dyDescent="0.4">
      <c r="A11" s="23"/>
      <c r="B11" s="24"/>
      <c r="C11" s="24"/>
      <c r="D11" s="24"/>
      <c r="E11" s="25"/>
      <c r="F11" s="24"/>
      <c r="G11" s="25"/>
      <c r="H11" s="25"/>
      <c r="I11" s="25"/>
      <c r="L11" s="26" t="s">
        <v>15</v>
      </c>
      <c r="M11" s="27">
        <v>25000000</v>
      </c>
    </row>
    <row r="12" spans="1:13" x14ac:dyDescent="0.4">
      <c r="A12" s="23"/>
      <c r="B12" s="24"/>
      <c r="C12" s="24"/>
      <c r="D12" s="24"/>
      <c r="E12" s="25"/>
      <c r="F12" s="24"/>
      <c r="G12" s="25"/>
      <c r="H12" s="25"/>
      <c r="I12" s="25"/>
      <c r="L12" s="26" t="s">
        <v>32</v>
      </c>
      <c r="M12" s="27">
        <v>19000000</v>
      </c>
    </row>
    <row r="13" spans="1:13" x14ac:dyDescent="0.4">
      <c r="A13" s="23"/>
      <c r="B13" s="24"/>
      <c r="C13" s="24"/>
      <c r="D13" s="24"/>
      <c r="E13" s="25"/>
      <c r="F13" s="24"/>
      <c r="G13" s="25"/>
      <c r="H13" s="25"/>
      <c r="I13" s="25"/>
      <c r="L13" s="26" t="s">
        <v>28</v>
      </c>
      <c r="M13" s="27">
        <v>32000000</v>
      </c>
    </row>
    <row r="14" spans="1:13" x14ac:dyDescent="0.4">
      <c r="A14" s="23"/>
      <c r="B14" s="24"/>
      <c r="C14" s="24"/>
      <c r="D14" s="24"/>
      <c r="E14" s="25"/>
      <c r="F14" s="24"/>
      <c r="G14" s="25"/>
      <c r="H14" s="25"/>
      <c r="I14" s="25"/>
      <c r="L14" s="26" t="s">
        <v>30</v>
      </c>
      <c r="M14" s="27">
        <v>15000000</v>
      </c>
    </row>
    <row r="15" spans="1:13" x14ac:dyDescent="0.4">
      <c r="A15" s="23"/>
      <c r="B15" s="24"/>
      <c r="C15" s="24"/>
      <c r="D15" s="24"/>
      <c r="E15" s="25"/>
      <c r="F15" s="24"/>
      <c r="G15" s="25"/>
      <c r="H15" s="25"/>
      <c r="I15" s="25"/>
      <c r="L15" s="26" t="s">
        <v>11</v>
      </c>
      <c r="M15" s="27">
        <v>16000000</v>
      </c>
    </row>
    <row r="16" spans="1:13" x14ac:dyDescent="0.4">
      <c r="A16" s="23"/>
      <c r="B16" s="24"/>
      <c r="C16" s="24"/>
      <c r="D16" s="24"/>
      <c r="E16" s="25"/>
      <c r="F16" s="24"/>
      <c r="G16" s="25"/>
      <c r="H16" s="25"/>
      <c r="I16" s="25"/>
    </row>
    <row r="17" spans="1:9" x14ac:dyDescent="0.4">
      <c r="A17" s="23"/>
      <c r="B17" s="24"/>
      <c r="C17" s="24"/>
      <c r="D17" s="24"/>
      <c r="E17" s="25"/>
      <c r="F17" s="24"/>
      <c r="G17" s="25"/>
      <c r="H17" s="25"/>
      <c r="I17" s="25"/>
    </row>
    <row r="18" spans="1:9" x14ac:dyDescent="0.4">
      <c r="A18" s="23"/>
      <c r="B18" s="24"/>
      <c r="C18" s="24"/>
      <c r="D18" s="24"/>
      <c r="E18" s="25"/>
      <c r="F18" s="24"/>
      <c r="G18" s="25"/>
      <c r="H18" s="25"/>
      <c r="I18" s="25"/>
    </row>
    <row r="19" spans="1:9" x14ac:dyDescent="0.4">
      <c r="A19" s="23"/>
      <c r="B19" s="24"/>
      <c r="C19" s="24"/>
      <c r="D19" s="24"/>
      <c r="E19" s="25"/>
      <c r="F19" s="24"/>
      <c r="G19" s="25"/>
      <c r="H19" s="25"/>
      <c r="I19" s="25"/>
    </row>
    <row r="20" spans="1:9" x14ac:dyDescent="0.4">
      <c r="A20" s="23"/>
      <c r="B20" s="24"/>
      <c r="C20" s="24"/>
      <c r="D20" s="24"/>
      <c r="E20" s="25"/>
      <c r="F20" s="24"/>
      <c r="G20" s="25"/>
      <c r="H20" s="25"/>
      <c r="I20" s="25"/>
    </row>
    <row r="21" spans="1:9" x14ac:dyDescent="0.4">
      <c r="A21" s="23"/>
      <c r="B21" s="24"/>
      <c r="C21" s="24"/>
      <c r="D21" s="24"/>
      <c r="E21" s="25"/>
      <c r="F21" s="24"/>
      <c r="G21" s="25"/>
      <c r="H21" s="25"/>
      <c r="I21" s="25"/>
    </row>
    <row r="22" spans="1:9" x14ac:dyDescent="0.4">
      <c r="A22" s="23"/>
      <c r="B22" s="24"/>
      <c r="C22" s="24"/>
      <c r="D22" s="24"/>
      <c r="E22" s="25"/>
      <c r="F22" s="24"/>
      <c r="G22" s="25"/>
      <c r="H22" s="25"/>
      <c r="I22" s="25"/>
    </row>
    <row r="23" spans="1:9" x14ac:dyDescent="0.4">
      <c r="A23" s="23"/>
      <c r="B23" s="24"/>
      <c r="C23" s="24"/>
      <c r="D23" s="24"/>
      <c r="E23" s="25"/>
      <c r="F23" s="24"/>
      <c r="G23" s="25"/>
      <c r="H23" s="25"/>
      <c r="I23" s="25"/>
    </row>
    <row r="24" spans="1:9" x14ac:dyDescent="0.4">
      <c r="A24" s="23"/>
      <c r="B24" s="24"/>
      <c r="C24" s="24"/>
      <c r="D24" s="24"/>
      <c r="E24" s="25"/>
      <c r="F24" s="24"/>
      <c r="G24" s="25"/>
      <c r="H24" s="25"/>
      <c r="I24" s="2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조지원</cp:lastModifiedBy>
  <dcterms:created xsi:type="dcterms:W3CDTF">2023-08-09T00:13:15Z</dcterms:created>
  <dcterms:modified xsi:type="dcterms:W3CDTF">2025-09-26T10:08:00Z</dcterms:modified>
</cp:coreProperties>
</file>