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9ab2072f415e46a/바탕 화면/02 최신기출유형/10회/"/>
    </mc:Choice>
  </mc:AlternateContent>
  <xr:revisionPtr revIDLastSave="123" documentId="13_ncr:1_{2B9BD518-8FAE-4ED5-882F-5F2B10D1CD61}" xr6:coauthVersionLast="47" xr6:coauthVersionMax="47" xr10:uidLastSave="{BDB79D6A-1260-4B00-B154-FE779156EF52}"/>
  <bookViews>
    <workbookView xWindow="-108" yWindow="-108" windowWidth="23256" windowHeight="12456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'기본작업-1'!$A$2:$H$34</definedName>
    <definedName name="_xlnm.Criteria" localSheetId="0">'기본작업-1'!$A$36:$A$37</definedName>
    <definedName name="_xlnm.Extract" localSheetId="0">'기본작업-1'!$A$39:$H$39</definedName>
    <definedName name="_xlnm.Print_Area" localSheetId="1">'기본작업-2'!$B$1:$H$28,'기본작업-2'!$B$30:$H$39</definedName>
    <definedName name="_xlnm.Print_Titles" localSheetId="1">'기본작업-2'!$1:$2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자동차판매" name="자동차판매" connection="자동차판매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8" i="3" l="1"/>
  <c r="N4" i="3" a="1"/>
  <c r="N4" i="3" s="1"/>
  <c r="N5" i="3" a="1"/>
  <c r="N5" i="3"/>
  <c r="N6" i="3" a="1"/>
  <c r="N6" i="3" s="1"/>
  <c r="N7" i="3" a="1"/>
  <c r="N7" i="3"/>
  <c r="N8" i="3" a="1"/>
  <c r="N8" i="3" s="1"/>
  <c r="N9" i="3" a="1"/>
  <c r="N9" i="3"/>
  <c r="N10" i="3" a="1"/>
  <c r="N10" i="3" s="1"/>
  <c r="N11" i="3" a="1"/>
  <c r="N11" i="3" s="1"/>
  <c r="N3" i="3" a="1"/>
  <c r="N3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" i="3"/>
  <c r="M14" i="3"/>
  <c r="A37" i="1"/>
  <c r="B13" i="5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30" i="3" a="1"/>
  <c r="J32" i="3" a="1"/>
  <c r="J34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5" i="3" a="1"/>
  <c r="J3" i="3" a="1"/>
  <c r="J5" i="3" l="1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34" i="3"/>
  <c r="J32" i="3"/>
  <c r="J30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321E61-7696-4F2B-8786-7364EEEA359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BC3E10A-5D5D-4039-9567-7A787525F470}" name="자동차판매" type="103" refreshedVersion="8" minRefreshableVersion="5">
    <extLst>
      <ext xmlns:x15="http://schemas.microsoft.com/office/spreadsheetml/2010/11/main" uri="{DE250136-89BD-433C-8126-D09CA5730AF9}">
        <x15:connection id="자동차판매" autoDelete="1">
          <x15:textPr prompt="0" codePage="949" sourceFile="C:\OA\자동차판매.csv" tab="0" comma="1">
            <textFields count="6">
              <textField type="skip"/>
              <textField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자동차판매].[차종].[All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<sst xmlns="http://schemas.openxmlformats.org/spreadsheetml/2006/main" count="555" uniqueCount="89">
  <si>
    <t>[표1]</t>
  </si>
  <si>
    <t>거래일</t>
  </si>
  <si>
    <t>고객명</t>
  </si>
  <si>
    <t>구분</t>
  </si>
  <si>
    <t>차종</t>
  </si>
  <si>
    <t>자동차가격</t>
  </si>
  <si>
    <t>담당자</t>
  </si>
  <si>
    <t>할부금액</t>
  </si>
  <si>
    <t>할부기간</t>
  </si>
  <si>
    <t>김기덕</t>
  </si>
  <si>
    <t>화물차</t>
  </si>
  <si>
    <t>봉고3</t>
  </si>
  <si>
    <t>박경림</t>
  </si>
  <si>
    <t>김희철</t>
  </si>
  <si>
    <t>승용차</t>
  </si>
  <si>
    <t>쏘나타</t>
  </si>
  <si>
    <t>이기찬</t>
  </si>
  <si>
    <t>정선희</t>
  </si>
  <si>
    <t>모닝</t>
  </si>
  <si>
    <t>정진교</t>
  </si>
  <si>
    <t>전선화</t>
  </si>
  <si>
    <t>K7</t>
  </si>
  <si>
    <t>김남일</t>
  </si>
  <si>
    <t>여현수</t>
  </si>
  <si>
    <t>김진호</t>
  </si>
  <si>
    <t>산타페</t>
  </si>
  <si>
    <t>안혜연</t>
  </si>
  <si>
    <t>승합차</t>
  </si>
  <si>
    <t>카니발</t>
  </si>
  <si>
    <t>사미자</t>
  </si>
  <si>
    <t>포터</t>
  </si>
  <si>
    <t>고아라</t>
  </si>
  <si>
    <t>쏘울</t>
  </si>
  <si>
    <t>김정민</t>
  </si>
  <si>
    <t>김기범</t>
  </si>
  <si>
    <t>김동완</t>
  </si>
  <si>
    <t>공현주</t>
  </si>
  <si>
    <t>안데니</t>
  </si>
  <si>
    <t>배영일</t>
  </si>
  <si>
    <t>천호진</t>
  </si>
  <si>
    <t>김민선</t>
  </si>
  <si>
    <t>박지성</t>
  </si>
  <si>
    <t>양미라</t>
  </si>
  <si>
    <t>정경호</t>
  </si>
  <si>
    <t>스타렉스</t>
  </si>
  <si>
    <t>최주봉</t>
  </si>
  <si>
    <t>김만수</t>
  </si>
  <si>
    <t>안승호</t>
  </si>
  <si>
    <t>신현학</t>
  </si>
  <si>
    <t>배영진</t>
  </si>
  <si>
    <t>임창정</t>
  </si>
  <si>
    <t>강남길</t>
  </si>
  <si>
    <t>진태화</t>
  </si>
  <si>
    <t>장우혁</t>
  </si>
  <si>
    <t>이윤지</t>
  </si>
  <si>
    <t>봉태규</t>
  </si>
  <si>
    <t>박광식</t>
  </si>
  <si>
    <t>백선생</t>
  </si>
  <si>
    <t>계약금</t>
  </si>
  <si>
    <t>담당자별 판매 현황</t>
  </si>
  <si>
    <t>[표2]</t>
  </si>
  <si>
    <t>금액</t>
  </si>
  <si>
    <t>월불입액</t>
  </si>
  <si>
    <t>평균계약금</t>
  </si>
  <si>
    <t>[표3] 가장 처음 거래된 차종</t>
  </si>
  <si>
    <t>[표4]</t>
  </si>
  <si>
    <t>거래건수</t>
  </si>
  <si>
    <t>전체 평균</t>
  </si>
  <si>
    <t>거래시간</t>
  </si>
  <si>
    <t>오전</t>
  </si>
  <si>
    <t>김원중</t>
  </si>
  <si>
    <t>김선민</t>
  </si>
  <si>
    <t>오후</t>
  </si>
  <si>
    <t>이남성</t>
  </si>
  <si>
    <t>정민철</t>
  </si>
  <si>
    <t>거래시간</t>
    <phoneticPr fontId="1" type="noConversion"/>
  </si>
  <si>
    <t>조건</t>
    <phoneticPr fontId="1" type="noConversion"/>
  </si>
  <si>
    <t>All</t>
  </si>
  <si>
    <t>값</t>
  </si>
  <si>
    <t>전체 최대값: 자동차가격</t>
  </si>
  <si>
    <t>최대값: 자동차가격</t>
  </si>
  <si>
    <t>전체 평균: 할부기간</t>
  </si>
  <si>
    <t>평균: 할부기간</t>
  </si>
  <si>
    <t>구분</t>
    <phoneticPr fontId="1" type="noConversion"/>
  </si>
  <si>
    <t>담당자</t>
    <phoneticPr fontId="1" type="noConversion"/>
  </si>
  <si>
    <t>오후 1:55:31</t>
  </si>
  <si>
    <t>승*</t>
    <phoneticPr fontId="1" type="noConversion"/>
  </si>
  <si>
    <t>김정민</t>
    <phoneticPr fontId="1" type="noConversion"/>
  </si>
  <si>
    <t>승합차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</si>
</sst>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hh:mm;@"/>
    <numFmt numFmtId="177" formatCode="0&quot;개&quot;&quot;월&quot;"/>
    <numFmt numFmtId="178" formatCode="[Red][&gt;=1000000]&quot;▣&quot;\ #,##0;[Blue][&gt;500000]&quot;◎&quot;\ #,##0;#,##0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/>
      <right/>
      <top/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42" fontId="0" fillId="0" borderId="3" xfId="2" applyFont="1" applyBorder="1">
      <alignment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5" xfId="0" applyBorder="1">
      <alignment vertical="center"/>
    </xf>
    <xf numFmtId="42" fontId="0" fillId="0" borderId="5" xfId="2" applyFont="1" applyBorder="1">
      <alignment vertical="center"/>
    </xf>
    <xf numFmtId="14" fontId="0" fillId="0" borderId="5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42" fontId="0" fillId="0" borderId="7" xfId="2" applyFont="1" applyBorder="1">
      <alignment vertical="center"/>
    </xf>
    <xf numFmtId="14" fontId="0" fillId="0" borderId="8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1" xfId="1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2">
    <dxf>
      <font>
        <b/>
        <i val="0"/>
        <color theme="0"/>
      </font>
      <fill>
        <patternFill>
          <bgColor rgb="FF0070C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자동차 가격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'기타작업-1'!$B$3</c:f>
              <c:strCache>
                <c:ptCount val="1"/>
                <c:pt idx="0">
                  <c:v>자동차가격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9E-49C1-B7D8-9347DBD3F3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'기타작업-1'!$B$4:$B$10</c:f>
              <c:numCache>
                <c:formatCode>_(* #,##0_);_(* \(#,##0\);_(* "-"_);_(@_)</c:formatCode>
                <c:ptCount val="7"/>
                <c:pt idx="0">
                  <c:v>35000000</c:v>
                </c:pt>
                <c:pt idx="1">
                  <c:v>9000000</c:v>
                </c:pt>
                <c:pt idx="2">
                  <c:v>31000000</c:v>
                </c:pt>
                <c:pt idx="3">
                  <c:v>25000000</c:v>
                </c:pt>
                <c:pt idx="4">
                  <c:v>19000000</c:v>
                </c:pt>
                <c:pt idx="5">
                  <c:v>32000000</c:v>
                </c:pt>
                <c:pt idx="6">
                  <c:v>15000000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A4-426D-82C8-A8E97AE4648F}"/>
            </c:ext>
          </c:extLst>
        </c:ser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할부금액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'기타작업-1'!$A$4:$A$10</c:f>
              <c:strCache>
                <c:ptCount val="7"/>
                <c:pt idx="0">
                  <c:v>K7</c:v>
                </c:pt>
                <c:pt idx="1">
                  <c:v>모닝</c:v>
                </c:pt>
                <c:pt idx="2">
                  <c:v>산타페</c:v>
                </c:pt>
                <c:pt idx="3">
                  <c:v>쏘나타</c:v>
                </c:pt>
                <c:pt idx="4">
                  <c:v>쏘울</c:v>
                </c:pt>
                <c:pt idx="5">
                  <c:v>카니발</c:v>
                </c:pt>
                <c:pt idx="6">
                  <c:v>포터</c:v>
                </c:pt>
              </c:strCache>
            </c:strRef>
          </c:cat>
          <c:val>
            <c:numRef>
              <c:f>'기타작업-1'!$C$4:$C$10</c:f>
              <c:numCache>
                <c:formatCode>_(* #,##0_);_(* \(#,##0\);_(* "-"_);_(@_)</c:formatCode>
                <c:ptCount val="7"/>
                <c:pt idx="0">
                  <c:v>11000000</c:v>
                </c:pt>
                <c:pt idx="1">
                  <c:v>6200000</c:v>
                </c:pt>
                <c:pt idx="2">
                  <c:v>29000000</c:v>
                </c:pt>
                <c:pt idx="3">
                  <c:v>22000000</c:v>
                </c:pt>
                <c:pt idx="4">
                  <c:v>14500000</c:v>
                </c:pt>
                <c:pt idx="5">
                  <c:v>22000000</c:v>
                </c:pt>
                <c:pt idx="6">
                  <c:v>12900000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A4-426D-82C8-A8E97AE46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554774719"/>
        <c:axId val="554775135"/>
      </c:lineChart>
      <c:catAx>
        <c:axId val="5547747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차종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5135"/>
        <c:crosses val="autoZero"/>
        <c:auto val="1"/>
        <c:lblAlgn val="ctr"/>
        <c:lblOffset val="100"/>
        <c:noMultiLvlLbl val="0"/>
      </c:catAx>
      <c:valAx>
        <c:axId val="554775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wordArtVertRtl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wordArtVertRtl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54774719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r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0</xdr:colOff>
      <xdr:row>29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0</xdr:colOff>
      <xdr:row>2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6DB08AFA-93F2-1951-BA16-E0F447A49CAE}"/>
            </a:ext>
          </a:extLst>
        </xdr:cNvPr>
        <xdr:cNvSpPr/>
      </xdr:nvSpPr>
      <xdr:spPr>
        <a:xfrm>
          <a:off x="360426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0</xdr:colOff>
      <xdr:row>2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38C08035-3CED-044F-B9EC-F9F0513CDEA0}"/>
            </a:ext>
          </a:extLst>
        </xdr:cNvPr>
        <xdr:cNvSpPr/>
      </xdr:nvSpPr>
      <xdr:spPr>
        <a:xfrm>
          <a:off x="4610100" y="0"/>
          <a:ext cx="10058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</xdr:row>
          <xdr:rowOff>0</xdr:rowOff>
        </xdr:from>
        <xdr:to>
          <xdr:col>14</xdr:col>
          <xdr:colOff>30480</xdr:colOff>
          <xdr:row>3</xdr:row>
          <xdr:rowOff>198120</xdr:rowOff>
        </xdr:to>
        <xdr:sp macro="" textlink="">
          <xdr:nvSpPr>
            <xdr:cNvPr id="8193" name="cmd자동차판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595.710561574073" backgroundQuery="1" createdVersion="8" refreshedVersion="8" minRefreshableVersion="3" recordCount="0" supportSubquery="1" supportAdvancedDrill="1" xr:uid="{801176AC-6B57-410F-B487-D18FDD2321A4}">
  <cacheSource type="external" connectionId="1"/>
  <cacheFields count="5">
    <cacheField name="[자동차판매].[차종].[차종]" caption="차종" numFmtId="0" hierarchy="1" level="1">
      <sharedItems containsSemiMixedTypes="0" containsNonDate="0" containsString="0"/>
    </cacheField>
    <cacheField name="[자동차판매].[구분].[구분]" caption="구분" numFmtId="0" level="1">
      <sharedItems count="3">
        <s v="승용차"/>
        <s v="승합차"/>
        <s v="화물차"/>
      </sharedItems>
    </cacheField>
    <cacheField name="[자동차판매].[담당자].[담당자]" caption="담당자" numFmtId="0" hierarchy="3" level="1">
      <sharedItems count="4">
        <s v="김남일"/>
        <s v="김정민"/>
        <s v="박경림"/>
        <s v="이기찬"/>
      </sharedItems>
    </cacheField>
    <cacheField name="[Measures].[최대값: 자동차가격]" caption="최대값: 자동차가격" numFmtId="0" hierarchy="9" level="32767"/>
    <cacheField name="[Measures].[평균: 할부기간]" caption="평균: 할부기간" numFmtId="0" hierarchy="10" level="32767"/>
  </cacheFields>
  <cacheHierarchies count="11">
    <cacheHierarchy uniqueName="[자동차판매].[구분]" caption="구분" attribute="1" defaultMemberUniqueName="[자동차판매].[구분].[All]" allUniqueName="[자동차판매].[구분].[All]" dimensionUniqueName="[자동차판매]" displayFolder="" count="2" memberValueDatatype="130" unbalanced="0">
      <fieldsUsage count="2">
        <fieldUsage x="-1"/>
        <fieldUsage x="1"/>
      </fieldsUsage>
    </cacheHierarchy>
    <cacheHierarchy uniqueName="[자동차판매].[차종]" caption="차종" attribute="1" defaultMemberUniqueName="[자동차판매].[차종].[All]" allUniqueName="[자동차판매].[차종].[All]" dimensionUniqueName="[자동차판매]" displayFolder="" count="2" memberValueDatatype="130" unbalanced="0">
      <fieldsUsage count="2">
        <fieldUsage x="-1"/>
        <fieldUsage x="0"/>
      </fieldsUsage>
    </cacheHierarchy>
    <cacheHierarchy uniqueName="[자동차판매].[자동차가격]" caption="자동차가격" attribute="1" defaultMemberUniqueName="[자동차판매].[자동차가격].[All]" allUniqueName="[자동차판매].[자동차가격].[All]" dimensionUniqueName="[자동차판매]" displayFolder="" count="0" memberValueDatatype="20" unbalanced="0"/>
    <cacheHierarchy uniqueName="[자동차판매].[담당자]" caption="담당자" attribute="1" defaultMemberUniqueName="[자동차판매].[담당자].[All]" allUniqueName="[자동차판매].[담당자].[All]" dimensionUniqueName="[자동차판매]" displayFolder="" count="2" memberValueDatatype="130" unbalanced="0">
      <fieldsUsage count="2">
        <fieldUsage x="-1"/>
        <fieldUsage x="2"/>
      </fieldsUsage>
    </cacheHierarchy>
    <cacheHierarchy uniqueName="[자동차판매].[할부기간]" caption="할부기간" attribute="1" defaultMemberUniqueName="[자동차판매].[할부기간].[All]" allUniqueName="[자동차판매].[할부기간].[All]" dimensionUniqueName="[자동차판매]" displayFolder="" count="0" memberValueDatatype="20" unbalanced="0"/>
    <cacheHierarchy uniqueName="[Measures].[__XL_Count 자동차판매]" caption="__XL_Count 자동차판매" measure="1" displayFolder="" measureGroup="자동차판매" count="0" hidden="1"/>
    <cacheHierarchy uniqueName="[Measures].[__No measures defined]" caption="__No measures defined" measure="1" displayFolder="" count="0" hidden="1"/>
    <cacheHierarchy uniqueName="[Measures].[합계: 자동차가격]" caption="합계: 자동차가격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합계: 할부기간]" caption="합계: 할부기간" measure="1" displayFolder="" measureGroup="자동차판매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최대값: 자동차가격]" caption="최대값: 자동차가격" measure="1" displayFolder="" measureGroup="자동차판매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할부기간]" caption="평균: 할부기간" measure="1" displayFolder="" measureGroup="자동차판매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4"/>
        </ext>
      </extLst>
    </cacheHierarchy>
  </cacheHierarchies>
  <kpis count="0"/>
  <dimensions count="2">
    <dimension measure="1" name="Measures" uniqueName="[Measures]" caption="Measures"/>
    <dimension name="자동차판매" uniqueName="[자동차판매]" caption="자동차판매"/>
  </dimensions>
  <measureGroups count="1">
    <measureGroup name="자동차판매" caption="자동차판매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17B33C-F08C-4984-97B3-9811A338BD2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compactData="0" multipleFieldFilters="0">
  <location ref="B4:G13" firstHeaderRow="1" firstDataRow="2" firstDataCol="2" rowPageCount="1" colPageCount="1"/>
  <pivotFields count="5">
    <pivotField axis="axisPage" compact="0" allDrilled="1" outline="0" subtotalTop="0" showAll="0" dataSourceSort="1" defaultSubtotal="0" defaultAttributeDrillState="1"/>
    <pivotField axis="axisRow" compact="0" allDrilled="1" outline="0" subtotalTop="0" showAll="0" dataSourceSort="1" defaultSubtotal="0" defaultAttributeDrillState="1">
      <items count="3">
        <item x="0"/>
        <item x="1"/>
        <item x="2"/>
      </items>
    </pivotField>
    <pivotField axis="axisCol" compact="0" allDrilled="1" outline="0" subtotalTop="0" showAll="0" dataSourceSort="1" defaultSubtotal="0" defaultAttributeDrillState="1">
      <items count="4">
        <item x="0"/>
        <item x="1"/>
        <item x="2"/>
        <item x="3"/>
      </items>
    </pivotField>
    <pivotField dataField="1" compact="0" outline="0" subtotalTop="0" showAll="0" defaultSubtotal="0"/>
    <pivotField dataField="1" compact="0" outline="0" subtotalTop="0" showAll="0" defaultSubtotal="0"/>
  </pivotFields>
  <rowFields count="2">
    <field x="1"/>
    <field x="-2"/>
  </rowFields>
  <row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rowItems>
  <colFields count="1">
    <field x="2"/>
  </colFields>
  <colItems count="4">
    <i>
      <x/>
    </i>
    <i>
      <x v="1"/>
    </i>
    <i>
      <x v="2"/>
    </i>
    <i>
      <x v="3"/>
    </i>
  </colItems>
  <pageFields count="1">
    <pageField fld="0" hier="1" name="[자동차판매].[차종].[All]" cap="All"/>
  </pageFields>
  <dataFields count="2">
    <dataField name="최대값: 자동차가격" fld="3" subtotal="max" baseField="1" baseItem="0" numFmtId="42"/>
    <dataField name="평균: 할부기간" fld="4" subtotal="average" baseField="1" baseItem="0" numFmtId="177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값: 자동차가격"/>
    <pivotHierarchy dragToData="1" caption="평균: 할부기간"/>
  </pivotHierarchies>
  <pivotTableStyleInfo name="PivotStyleDark2" showRowHeaders="1" showColHeaders="1" showRowStripes="0" showColStripes="0" showLastColumn="1"/>
  <rowHierarchiesUsage count="2">
    <rowHierarchyUsage hierarchyUsage="0"/>
    <rowHierarchyUsage hierarchyUsage="-2"/>
  </rowHierarchiesUsage>
  <colHierarchiesUsage count="1">
    <colHierarchyUsage hierarchyUsage="3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자동차판매">
        <x15:activeTabTopLevelEntity name="[자동차판매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H45"/>
  <sheetViews>
    <sheetView topLeftCell="A28" workbookViewId="0">
      <selection activeCell="O5" sqref="O5"/>
    </sheetView>
  </sheetViews>
  <sheetFormatPr defaultRowHeight="17.399999999999999" x14ac:dyDescent="0.4"/>
  <cols>
    <col min="1" max="1" width="12.5" bestFit="1" customWidth="1"/>
    <col min="2" max="2" width="9" bestFit="1" customWidth="1"/>
    <col min="3" max="3" width="7.09765625" bestFit="1" customWidth="1"/>
    <col min="5" max="5" width="13.59765625" bestFit="1" customWidth="1"/>
    <col min="6" max="6" width="7.3984375" bestFit="1" customWidth="1"/>
    <col min="7" max="7" width="13.59765625" bestFit="1" customWidth="1"/>
    <col min="9" max="9" width="9.3984375" bestFit="1" customWidth="1"/>
  </cols>
  <sheetData>
    <row r="1" spans="1:8" x14ac:dyDescent="0.4">
      <c r="A1" t="s">
        <v>0</v>
      </c>
    </row>
    <row r="2" spans="1:8" x14ac:dyDescent="0.4">
      <c r="A2" s="1" t="s">
        <v>1</v>
      </c>
      <c r="B2" s="1" t="s">
        <v>75</v>
      </c>
      <c r="C2" s="1" t="s">
        <v>2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4">
      <c r="A3" s="2">
        <v>44029</v>
      </c>
      <c r="B3" s="27">
        <v>0.65833333333333333</v>
      </c>
      <c r="C3" s="1" t="s">
        <v>9</v>
      </c>
      <c r="D3" s="1" t="s">
        <v>11</v>
      </c>
      <c r="E3" s="3">
        <v>16000000</v>
      </c>
      <c r="F3" s="1" t="s">
        <v>12</v>
      </c>
      <c r="G3" s="3">
        <v>10700000</v>
      </c>
      <c r="H3" s="1">
        <v>36</v>
      </c>
    </row>
    <row r="4" spans="1:8" x14ac:dyDescent="0.4">
      <c r="A4" s="2">
        <v>43891</v>
      </c>
      <c r="B4" s="27">
        <v>0.44861111111111113</v>
      </c>
      <c r="C4" s="1" t="s">
        <v>13</v>
      </c>
      <c r="D4" s="1" t="s">
        <v>15</v>
      </c>
      <c r="E4" s="3">
        <v>25000000</v>
      </c>
      <c r="F4" s="1" t="s">
        <v>16</v>
      </c>
      <c r="G4" s="3">
        <v>22000000</v>
      </c>
      <c r="H4" s="1">
        <v>48</v>
      </c>
    </row>
    <row r="5" spans="1:8" x14ac:dyDescent="0.4">
      <c r="A5" s="2">
        <v>43914</v>
      </c>
      <c r="B5" s="27">
        <v>0.64722222222222225</v>
      </c>
      <c r="C5" s="1" t="s">
        <v>17</v>
      </c>
      <c r="D5" s="1" t="s">
        <v>18</v>
      </c>
      <c r="E5" s="3">
        <v>9000000</v>
      </c>
      <c r="F5" s="1" t="s">
        <v>19</v>
      </c>
      <c r="G5" s="3">
        <v>6200000</v>
      </c>
      <c r="H5" s="1">
        <v>36</v>
      </c>
    </row>
    <row r="6" spans="1:8" x14ac:dyDescent="0.4">
      <c r="A6" s="2">
        <v>44005</v>
      </c>
      <c r="B6" s="27">
        <v>0.37777777777777777</v>
      </c>
      <c r="C6" s="1" t="s">
        <v>20</v>
      </c>
      <c r="D6" s="1" t="s">
        <v>21</v>
      </c>
      <c r="E6" s="3">
        <v>35000000</v>
      </c>
      <c r="F6" s="1" t="s">
        <v>22</v>
      </c>
      <c r="G6" s="3">
        <v>11000000</v>
      </c>
      <c r="H6" s="1">
        <v>24</v>
      </c>
    </row>
    <row r="7" spans="1:8" x14ac:dyDescent="0.4">
      <c r="A7" s="2">
        <v>44015</v>
      </c>
      <c r="B7" s="27">
        <v>0.58194444444444449</v>
      </c>
      <c r="C7" s="1" t="s">
        <v>23</v>
      </c>
      <c r="D7" s="1" t="s">
        <v>15</v>
      </c>
      <c r="E7" s="3">
        <v>25000000</v>
      </c>
      <c r="F7" s="1" t="s">
        <v>19</v>
      </c>
      <c r="G7" s="3">
        <v>22700000</v>
      </c>
      <c r="H7" s="1">
        <v>36</v>
      </c>
    </row>
    <row r="8" spans="1:8" x14ac:dyDescent="0.4">
      <c r="A8" s="2">
        <v>43941</v>
      </c>
      <c r="B8" s="27">
        <v>0.50416666666666665</v>
      </c>
      <c r="C8" s="1" t="s">
        <v>24</v>
      </c>
      <c r="D8" s="1" t="s">
        <v>25</v>
      </c>
      <c r="E8" s="3">
        <v>31000000</v>
      </c>
      <c r="F8" s="1" t="s">
        <v>16</v>
      </c>
      <c r="G8" s="3">
        <v>29000000</v>
      </c>
      <c r="H8" s="1">
        <v>36</v>
      </c>
    </row>
    <row r="9" spans="1:8" x14ac:dyDescent="0.4">
      <c r="A9" s="2">
        <v>43948</v>
      </c>
      <c r="B9" s="27">
        <v>0.68958333333333333</v>
      </c>
      <c r="C9" s="1" t="s">
        <v>26</v>
      </c>
      <c r="D9" s="1" t="s">
        <v>28</v>
      </c>
      <c r="E9" s="3">
        <v>32000000</v>
      </c>
      <c r="F9" s="1" t="s">
        <v>19</v>
      </c>
      <c r="G9" s="3">
        <v>22000000</v>
      </c>
      <c r="H9" s="1">
        <v>60</v>
      </c>
    </row>
    <row r="10" spans="1:8" x14ac:dyDescent="0.4">
      <c r="A10" s="2">
        <v>44088</v>
      </c>
      <c r="B10" s="27">
        <v>0.40625</v>
      </c>
      <c r="C10" s="1" t="s">
        <v>29</v>
      </c>
      <c r="D10" s="1" t="s">
        <v>30</v>
      </c>
      <c r="E10" s="3">
        <v>15000000</v>
      </c>
      <c r="F10" s="1" t="s">
        <v>16</v>
      </c>
      <c r="G10" s="3">
        <v>12900000</v>
      </c>
      <c r="H10" s="1">
        <v>36</v>
      </c>
    </row>
    <row r="11" spans="1:8" x14ac:dyDescent="0.4">
      <c r="A11" s="2">
        <v>44097</v>
      </c>
      <c r="B11" s="27">
        <v>0.37777777777777777</v>
      </c>
      <c r="C11" s="1" t="s">
        <v>31</v>
      </c>
      <c r="D11" s="1" t="s">
        <v>32</v>
      </c>
      <c r="E11" s="3">
        <v>19000000</v>
      </c>
      <c r="F11" s="1" t="s">
        <v>33</v>
      </c>
      <c r="G11" s="3">
        <v>14500000</v>
      </c>
      <c r="H11" s="1">
        <v>24</v>
      </c>
    </row>
    <row r="12" spans="1:8" x14ac:dyDescent="0.4">
      <c r="A12" s="2">
        <v>43877</v>
      </c>
      <c r="B12" s="27">
        <v>0.64166666666666672</v>
      </c>
      <c r="C12" s="1" t="s">
        <v>34</v>
      </c>
      <c r="D12" s="1" t="s">
        <v>25</v>
      </c>
      <c r="E12" s="3">
        <v>31000000</v>
      </c>
      <c r="F12" s="1" t="s">
        <v>19</v>
      </c>
      <c r="G12" s="3">
        <v>29400000</v>
      </c>
      <c r="H12" s="1">
        <v>48</v>
      </c>
    </row>
    <row r="13" spans="1:8" x14ac:dyDescent="0.4">
      <c r="A13" s="2">
        <v>43889</v>
      </c>
      <c r="B13" s="27">
        <v>0.65069444444444446</v>
      </c>
      <c r="C13" s="1" t="s">
        <v>35</v>
      </c>
      <c r="D13" s="1" t="s">
        <v>21</v>
      </c>
      <c r="E13" s="3">
        <v>35000000</v>
      </c>
      <c r="F13" s="1" t="s">
        <v>12</v>
      </c>
      <c r="G13" s="3">
        <v>32600000</v>
      </c>
      <c r="H13" s="1">
        <v>36</v>
      </c>
    </row>
    <row r="14" spans="1:8" x14ac:dyDescent="0.4">
      <c r="A14" s="2">
        <v>44070</v>
      </c>
      <c r="B14" s="27">
        <v>0.74791666666666667</v>
      </c>
      <c r="C14" s="1" t="s">
        <v>36</v>
      </c>
      <c r="D14" s="1" t="s">
        <v>21</v>
      </c>
      <c r="E14" s="3">
        <v>35000000</v>
      </c>
      <c r="F14" s="1" t="s">
        <v>33</v>
      </c>
      <c r="G14" s="3">
        <v>13200000</v>
      </c>
      <c r="H14" s="1">
        <v>12</v>
      </c>
    </row>
    <row r="15" spans="1:8" x14ac:dyDescent="0.4">
      <c r="A15" s="2">
        <v>43929</v>
      </c>
      <c r="B15" s="27">
        <v>0.79027777777777775</v>
      </c>
      <c r="C15" s="1" t="s">
        <v>37</v>
      </c>
      <c r="D15" s="1" t="s">
        <v>30</v>
      </c>
      <c r="E15" s="3">
        <v>15000000</v>
      </c>
      <c r="F15" s="1" t="s">
        <v>22</v>
      </c>
      <c r="G15" s="3">
        <v>11000000</v>
      </c>
      <c r="H15" s="1">
        <v>24</v>
      </c>
    </row>
    <row r="16" spans="1:8" x14ac:dyDescent="0.4">
      <c r="A16" s="2">
        <v>43981</v>
      </c>
      <c r="B16" s="27">
        <v>0.42986111111111108</v>
      </c>
      <c r="C16" s="1" t="s">
        <v>38</v>
      </c>
      <c r="D16" s="1" t="s">
        <v>30</v>
      </c>
      <c r="E16" s="3">
        <v>15000000</v>
      </c>
      <c r="F16" s="1" t="s">
        <v>33</v>
      </c>
      <c r="G16" s="3">
        <v>13500000</v>
      </c>
      <c r="H16" s="1">
        <v>24</v>
      </c>
    </row>
    <row r="17" spans="1:8" x14ac:dyDescent="0.4">
      <c r="A17" s="2">
        <v>44146</v>
      </c>
      <c r="B17" s="27">
        <v>0.38263888888888892</v>
      </c>
      <c r="C17" s="1" t="s">
        <v>39</v>
      </c>
      <c r="D17" s="1" t="s">
        <v>28</v>
      </c>
      <c r="E17" s="3">
        <v>32000000</v>
      </c>
      <c r="F17" s="1" t="s">
        <v>33</v>
      </c>
      <c r="G17" s="3">
        <v>30200000</v>
      </c>
      <c r="H17" s="1">
        <v>24</v>
      </c>
    </row>
    <row r="18" spans="1:8" x14ac:dyDescent="0.4">
      <c r="A18" s="2">
        <v>44064</v>
      </c>
      <c r="B18" s="27">
        <v>0.42222222222222222</v>
      </c>
      <c r="C18" s="1" t="s">
        <v>40</v>
      </c>
      <c r="D18" s="1" t="s">
        <v>25</v>
      </c>
      <c r="E18" s="3">
        <v>31000000</v>
      </c>
      <c r="F18" s="1" t="s">
        <v>12</v>
      </c>
      <c r="G18" s="3">
        <v>28100000</v>
      </c>
      <c r="H18" s="1">
        <v>24</v>
      </c>
    </row>
    <row r="19" spans="1:8" x14ac:dyDescent="0.4">
      <c r="A19" s="2">
        <v>44077</v>
      </c>
      <c r="B19" s="27">
        <v>0.76250000000000007</v>
      </c>
      <c r="C19" s="1" t="s">
        <v>41</v>
      </c>
      <c r="D19" s="1" t="s">
        <v>32</v>
      </c>
      <c r="E19" s="3">
        <v>19000000</v>
      </c>
      <c r="F19" s="1" t="s">
        <v>22</v>
      </c>
      <c r="G19" s="3">
        <v>16500000</v>
      </c>
      <c r="H19" s="1">
        <v>24</v>
      </c>
    </row>
    <row r="20" spans="1:8" x14ac:dyDescent="0.4">
      <c r="A20" s="2">
        <v>43851</v>
      </c>
      <c r="B20" s="27">
        <v>0.4909722222222222</v>
      </c>
      <c r="C20" s="1" t="s">
        <v>42</v>
      </c>
      <c r="D20" s="1" t="s">
        <v>15</v>
      </c>
      <c r="E20" s="3">
        <v>25000000</v>
      </c>
      <c r="F20" s="1" t="s">
        <v>33</v>
      </c>
      <c r="G20" s="3">
        <v>24000000</v>
      </c>
      <c r="H20" s="1">
        <v>24</v>
      </c>
    </row>
    <row r="21" spans="1:8" x14ac:dyDescent="0.4">
      <c r="A21" s="2">
        <v>43863</v>
      </c>
      <c r="B21" s="27">
        <v>0.56666666666666665</v>
      </c>
      <c r="C21" s="1" t="s">
        <v>43</v>
      </c>
      <c r="D21" s="1" t="s">
        <v>44</v>
      </c>
      <c r="E21" s="3">
        <v>22000000</v>
      </c>
      <c r="F21" s="1" t="s">
        <v>22</v>
      </c>
      <c r="G21" s="3">
        <v>21000000</v>
      </c>
      <c r="H21" s="1">
        <v>36</v>
      </c>
    </row>
    <row r="22" spans="1:8" x14ac:dyDescent="0.4">
      <c r="A22" s="2">
        <v>44036</v>
      </c>
      <c r="B22" s="27">
        <v>0.47430555555555554</v>
      </c>
      <c r="C22" s="1" t="s">
        <v>45</v>
      </c>
      <c r="D22" s="1" t="s">
        <v>25</v>
      </c>
      <c r="E22" s="3">
        <v>31000000</v>
      </c>
      <c r="F22" s="1" t="s">
        <v>16</v>
      </c>
      <c r="G22" s="3">
        <v>26800000</v>
      </c>
      <c r="H22" s="1">
        <v>48</v>
      </c>
    </row>
    <row r="23" spans="1:8" x14ac:dyDescent="0.4">
      <c r="A23" s="2">
        <v>44062</v>
      </c>
      <c r="B23" s="27">
        <v>0.48958333333333331</v>
      </c>
      <c r="C23" s="1" t="s">
        <v>46</v>
      </c>
      <c r="D23" s="1" t="s">
        <v>21</v>
      </c>
      <c r="E23" s="3">
        <v>35000000</v>
      </c>
      <c r="F23" s="1" t="s">
        <v>19</v>
      </c>
      <c r="G23" s="3">
        <v>31800000</v>
      </c>
      <c r="H23" s="1">
        <v>24</v>
      </c>
    </row>
    <row r="24" spans="1:8" x14ac:dyDescent="0.4">
      <c r="A24" s="2">
        <v>43916</v>
      </c>
      <c r="B24" s="27">
        <v>0.75208333333333333</v>
      </c>
      <c r="C24" s="1" t="s">
        <v>47</v>
      </c>
      <c r="D24" s="1" t="s">
        <v>21</v>
      </c>
      <c r="E24" s="3">
        <v>35000000</v>
      </c>
      <c r="F24" s="1" t="s">
        <v>12</v>
      </c>
      <c r="G24" s="3">
        <v>30500000</v>
      </c>
      <c r="H24" s="1">
        <v>48</v>
      </c>
    </row>
    <row r="25" spans="1:8" x14ac:dyDescent="0.4">
      <c r="A25" s="2">
        <v>43923</v>
      </c>
      <c r="B25" s="27">
        <v>0.51250000000000007</v>
      </c>
      <c r="C25" s="1" t="s">
        <v>48</v>
      </c>
      <c r="D25" s="1" t="s">
        <v>32</v>
      </c>
      <c r="E25" s="3">
        <v>19000000</v>
      </c>
      <c r="F25" s="1" t="s">
        <v>33</v>
      </c>
      <c r="G25" s="3">
        <v>16400000</v>
      </c>
      <c r="H25" s="1">
        <v>48</v>
      </c>
    </row>
    <row r="26" spans="1:8" x14ac:dyDescent="0.4">
      <c r="A26" s="2">
        <v>43994</v>
      </c>
      <c r="B26" s="27">
        <v>0.4145833333333333</v>
      </c>
      <c r="C26" s="1" t="s">
        <v>49</v>
      </c>
      <c r="D26" s="1" t="s">
        <v>18</v>
      </c>
      <c r="E26" s="3">
        <v>9000000</v>
      </c>
      <c r="F26" s="1" t="s">
        <v>22</v>
      </c>
      <c r="G26" s="3">
        <v>5800000</v>
      </c>
      <c r="H26" s="1">
        <v>12</v>
      </c>
    </row>
    <row r="27" spans="1:8" x14ac:dyDescent="0.4">
      <c r="A27" s="2">
        <v>44135</v>
      </c>
      <c r="B27" s="27">
        <v>0.4291666666666667</v>
      </c>
      <c r="C27" s="1" t="s">
        <v>50</v>
      </c>
      <c r="D27" s="1" t="s">
        <v>11</v>
      </c>
      <c r="E27" s="3">
        <v>16000000</v>
      </c>
      <c r="F27" s="1" t="s">
        <v>22</v>
      </c>
      <c r="G27" s="3">
        <v>14200000</v>
      </c>
      <c r="H27" s="1">
        <v>60</v>
      </c>
    </row>
    <row r="28" spans="1:8" x14ac:dyDescent="0.4">
      <c r="A28" s="2">
        <v>43986</v>
      </c>
      <c r="B28" s="27">
        <v>0.5625</v>
      </c>
      <c r="C28" s="1" t="s">
        <v>51</v>
      </c>
      <c r="D28" s="1" t="s">
        <v>18</v>
      </c>
      <c r="E28" s="3">
        <v>9000000</v>
      </c>
      <c r="F28" s="1" t="s">
        <v>16</v>
      </c>
      <c r="G28" s="3">
        <v>5500000</v>
      </c>
      <c r="H28" s="1">
        <v>12</v>
      </c>
    </row>
    <row r="29" spans="1:8" x14ac:dyDescent="0.4">
      <c r="A29" s="2">
        <v>44000</v>
      </c>
      <c r="B29" s="27">
        <v>0.52916666666666667</v>
      </c>
      <c r="C29" s="1" t="s">
        <v>52</v>
      </c>
      <c r="D29" s="1" t="s">
        <v>25</v>
      </c>
      <c r="E29" s="3">
        <v>31000000</v>
      </c>
      <c r="F29" s="1" t="s">
        <v>33</v>
      </c>
      <c r="G29" s="3">
        <v>30000000</v>
      </c>
      <c r="H29" s="1">
        <v>48</v>
      </c>
    </row>
    <row r="30" spans="1:8" x14ac:dyDescent="0.4">
      <c r="A30" s="2">
        <v>43936</v>
      </c>
      <c r="B30" s="27">
        <v>0.56736111111111109</v>
      </c>
      <c r="C30" s="1" t="s">
        <v>53</v>
      </c>
      <c r="D30" s="1" t="s">
        <v>11</v>
      </c>
      <c r="E30" s="3">
        <v>16000000</v>
      </c>
      <c r="F30" s="1" t="s">
        <v>22</v>
      </c>
      <c r="G30" s="3">
        <v>14500000</v>
      </c>
      <c r="H30" s="1">
        <v>60</v>
      </c>
    </row>
    <row r="31" spans="1:8" x14ac:dyDescent="0.4">
      <c r="A31" s="2">
        <v>43952</v>
      </c>
      <c r="B31" s="27">
        <v>0.62777777777777777</v>
      </c>
      <c r="C31" s="1" t="s">
        <v>54</v>
      </c>
      <c r="D31" s="1" t="s">
        <v>44</v>
      </c>
      <c r="E31" s="3">
        <v>22000000</v>
      </c>
      <c r="F31" s="1" t="s">
        <v>12</v>
      </c>
      <c r="G31" s="3">
        <v>18500000</v>
      </c>
      <c r="H31" s="1">
        <v>24</v>
      </c>
    </row>
    <row r="32" spans="1:8" x14ac:dyDescent="0.4">
      <c r="A32" s="2">
        <v>43960</v>
      </c>
      <c r="B32" s="27">
        <v>0.58194444444444449</v>
      </c>
      <c r="C32" s="1" t="s">
        <v>55</v>
      </c>
      <c r="D32" s="1" t="s">
        <v>32</v>
      </c>
      <c r="E32" s="3">
        <v>19000000</v>
      </c>
      <c r="F32" s="1" t="s">
        <v>12</v>
      </c>
      <c r="G32" s="3">
        <v>16300000</v>
      </c>
      <c r="H32" s="1">
        <v>36</v>
      </c>
    </row>
    <row r="33" spans="1:8" x14ac:dyDescent="0.4">
      <c r="A33" s="2">
        <v>43968</v>
      </c>
      <c r="B33" s="27">
        <v>0.4513888888888889</v>
      </c>
      <c r="C33" s="1" t="s">
        <v>56</v>
      </c>
      <c r="D33" s="1" t="s">
        <v>28</v>
      </c>
      <c r="E33" s="3">
        <v>32000000</v>
      </c>
      <c r="F33" s="1" t="s">
        <v>22</v>
      </c>
      <c r="G33" s="3">
        <v>30100000</v>
      </c>
      <c r="H33" s="1">
        <v>24</v>
      </c>
    </row>
    <row r="34" spans="1:8" x14ac:dyDescent="0.4">
      <c r="A34" s="2">
        <v>43977</v>
      </c>
      <c r="B34" s="27">
        <v>0.45902777777777781</v>
      </c>
      <c r="C34" s="1" t="s">
        <v>57</v>
      </c>
      <c r="D34" s="1" t="s">
        <v>44</v>
      </c>
      <c r="E34" s="3">
        <v>22000000</v>
      </c>
      <c r="F34" s="1" t="s">
        <v>16</v>
      </c>
      <c r="G34" s="3">
        <v>19600000</v>
      </c>
      <c r="H34" s="1">
        <v>48</v>
      </c>
    </row>
    <row r="36" spans="1:8" x14ac:dyDescent="0.4">
      <c r="A36" t="s">
        <v>76</v>
      </c>
    </row>
    <row r="37" spans="1:8" x14ac:dyDescent="0.4">
      <c r="A37" t="b">
        <f>AND(MONTH(A3)&lt;=6,_xlfn.RANK.EQ(G3,$G$3:$G$34,0)&lt;=10)</f>
        <v>0</v>
      </c>
    </row>
    <row r="39" spans="1:8" x14ac:dyDescent="0.4">
      <c r="A39" s="1" t="s">
        <v>1</v>
      </c>
      <c r="B39" s="1" t="s">
        <v>75</v>
      </c>
      <c r="C39" s="1" t="s">
        <v>2</v>
      </c>
      <c r="D39" s="1" t="s">
        <v>4</v>
      </c>
      <c r="E39" s="1" t="s">
        <v>5</v>
      </c>
      <c r="F39" s="1" t="s">
        <v>6</v>
      </c>
      <c r="G39" s="1" t="s">
        <v>7</v>
      </c>
      <c r="H39" s="1" t="s">
        <v>8</v>
      </c>
    </row>
    <row r="40" spans="1:8" x14ac:dyDescent="0.4">
      <c r="A40" s="2">
        <v>43941</v>
      </c>
      <c r="B40" s="27">
        <v>0.50416666666666665</v>
      </c>
      <c r="C40" s="1" t="s">
        <v>24</v>
      </c>
      <c r="D40" s="1" t="s">
        <v>25</v>
      </c>
      <c r="E40" s="3">
        <v>31000000</v>
      </c>
      <c r="F40" s="1" t="s">
        <v>16</v>
      </c>
      <c r="G40" s="3">
        <v>29000000</v>
      </c>
      <c r="H40" s="1">
        <v>36</v>
      </c>
    </row>
    <row r="41" spans="1:8" x14ac:dyDescent="0.4">
      <c r="A41" s="2">
        <v>43877</v>
      </c>
      <c r="B41" s="27">
        <v>0.64166666666666672</v>
      </c>
      <c r="C41" s="1" t="s">
        <v>34</v>
      </c>
      <c r="D41" s="1" t="s">
        <v>25</v>
      </c>
      <c r="E41" s="3">
        <v>31000000</v>
      </c>
      <c r="F41" s="1" t="s">
        <v>19</v>
      </c>
      <c r="G41" s="3">
        <v>29400000</v>
      </c>
      <c r="H41" s="1">
        <v>48</v>
      </c>
    </row>
    <row r="42" spans="1:8" x14ac:dyDescent="0.4">
      <c r="A42" s="2">
        <v>43889</v>
      </c>
      <c r="B42" s="27">
        <v>0.65069444444444446</v>
      </c>
      <c r="C42" s="1" t="s">
        <v>35</v>
      </c>
      <c r="D42" s="1" t="s">
        <v>21</v>
      </c>
      <c r="E42" s="3">
        <v>35000000</v>
      </c>
      <c r="F42" s="1" t="s">
        <v>12</v>
      </c>
      <c r="G42" s="3">
        <v>32600000</v>
      </c>
      <c r="H42" s="1">
        <v>36</v>
      </c>
    </row>
    <row r="43" spans="1:8" x14ac:dyDescent="0.4">
      <c r="A43" s="2">
        <v>43916</v>
      </c>
      <c r="B43" s="27">
        <v>0.75208333333333333</v>
      </c>
      <c r="C43" s="1" t="s">
        <v>47</v>
      </c>
      <c r="D43" s="1" t="s">
        <v>21</v>
      </c>
      <c r="E43" s="3">
        <v>35000000</v>
      </c>
      <c r="F43" s="1" t="s">
        <v>12</v>
      </c>
      <c r="G43" s="3">
        <v>30500000</v>
      </c>
      <c r="H43" s="1">
        <v>48</v>
      </c>
    </row>
    <row r="44" spans="1:8" x14ac:dyDescent="0.4">
      <c r="A44" s="2">
        <v>44000</v>
      </c>
      <c r="B44" s="27">
        <v>0.52916666666666667</v>
      </c>
      <c r="C44" s="1" t="s">
        <v>52</v>
      </c>
      <c r="D44" s="1" t="s">
        <v>25</v>
      </c>
      <c r="E44" s="3">
        <v>31000000</v>
      </c>
      <c r="F44" s="1" t="s">
        <v>33</v>
      </c>
      <c r="G44" s="3">
        <v>30000000</v>
      </c>
      <c r="H44" s="1">
        <v>48</v>
      </c>
    </row>
    <row r="45" spans="1:8" x14ac:dyDescent="0.4">
      <c r="A45" s="2">
        <v>43968</v>
      </c>
      <c r="B45" s="27">
        <v>0.4513888888888889</v>
      </c>
      <c r="C45" s="1" t="s">
        <v>56</v>
      </c>
      <c r="D45" s="1" t="s">
        <v>28</v>
      </c>
      <c r="E45" s="3">
        <v>32000000</v>
      </c>
      <c r="F45" s="1" t="s">
        <v>22</v>
      </c>
      <c r="G45" s="3">
        <v>30100000</v>
      </c>
      <c r="H45" s="1">
        <v>24</v>
      </c>
    </row>
  </sheetData>
  <phoneticPr fontId="1" type="noConversion"/>
  <conditionalFormatting sqref="A3:H34">
    <cfRule type="expression" dxfId="1" priority="1">
      <formula>AND($B3&gt;0.5,$E3&gt;AVERAGE($E$3:$E$34))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B1:H39"/>
  <sheetViews>
    <sheetView workbookViewId="0"/>
  </sheetViews>
  <sheetFormatPr defaultRowHeight="17.399999999999999" x14ac:dyDescent="0.4"/>
  <cols>
    <col min="1" max="1" width="4.19921875" customWidth="1"/>
    <col min="2" max="2" width="11" customWidth="1"/>
    <col min="3" max="3" width="11.19921875" customWidth="1"/>
    <col min="4" max="4" width="10.59765625" customWidth="1"/>
    <col min="5" max="5" width="11.3984375" customWidth="1"/>
    <col min="6" max="6" width="15.69921875" customWidth="1"/>
    <col min="7" max="7" width="14.3984375" customWidth="1"/>
    <col min="8" max="8" width="14" customWidth="1"/>
  </cols>
  <sheetData>
    <row r="1" spans="2:8" ht="16.5" customHeight="1" x14ac:dyDescent="0.4">
      <c r="B1" s="32" t="s">
        <v>59</v>
      </c>
      <c r="C1" s="32"/>
      <c r="D1" s="32"/>
      <c r="E1" s="32"/>
      <c r="F1" s="32"/>
      <c r="G1" s="32"/>
      <c r="H1" s="32"/>
    </row>
    <row r="2" spans="2:8" ht="16.5" customHeight="1" x14ac:dyDescent="0.4">
      <c r="B2" s="32"/>
      <c r="C2" s="32"/>
      <c r="D2" s="32"/>
      <c r="E2" s="32"/>
      <c r="F2" s="32"/>
      <c r="G2" s="32"/>
      <c r="H2" s="32"/>
    </row>
    <row r="3" spans="2:8" x14ac:dyDescent="0.4">
      <c r="B3" t="s">
        <v>0</v>
      </c>
    </row>
    <row r="4" spans="2:8" x14ac:dyDescent="0.4">
      <c r="B4" s="4" t="s">
        <v>6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58</v>
      </c>
      <c r="H4" s="6" t="s">
        <v>1</v>
      </c>
    </row>
    <row r="5" spans="2:8" x14ac:dyDescent="0.4">
      <c r="B5" s="7" t="s">
        <v>33</v>
      </c>
      <c r="C5" s="8" t="s">
        <v>42</v>
      </c>
      <c r="D5" s="8" t="s">
        <v>14</v>
      </c>
      <c r="E5" s="8" t="s">
        <v>15</v>
      </c>
      <c r="F5" s="9">
        <v>32000000</v>
      </c>
      <c r="G5" s="9">
        <v>1000000</v>
      </c>
      <c r="H5" s="10">
        <v>43851</v>
      </c>
    </row>
    <row r="6" spans="2:8" x14ac:dyDescent="0.4">
      <c r="B6" s="7" t="s">
        <v>22</v>
      </c>
      <c r="C6" s="8" t="s">
        <v>43</v>
      </c>
      <c r="D6" s="8" t="s">
        <v>27</v>
      </c>
      <c r="E6" s="8" t="s">
        <v>44</v>
      </c>
      <c r="F6" s="9">
        <v>31000000</v>
      </c>
      <c r="G6" s="9">
        <v>1000000</v>
      </c>
      <c r="H6" s="10">
        <v>43863</v>
      </c>
    </row>
    <row r="7" spans="2:8" x14ac:dyDescent="0.4">
      <c r="B7" s="7" t="s">
        <v>16</v>
      </c>
      <c r="C7" s="8" t="s">
        <v>29</v>
      </c>
      <c r="D7" s="8" t="s">
        <v>10</v>
      </c>
      <c r="E7" s="8" t="s">
        <v>30</v>
      </c>
      <c r="F7" s="9">
        <v>19000000</v>
      </c>
      <c r="G7" s="9">
        <v>1300000</v>
      </c>
      <c r="H7" s="10">
        <v>44088</v>
      </c>
    </row>
    <row r="8" spans="2:8" x14ac:dyDescent="0.4">
      <c r="B8" s="7" t="s">
        <v>33</v>
      </c>
      <c r="C8" s="8" t="s">
        <v>31</v>
      </c>
      <c r="D8" s="8" t="s">
        <v>14</v>
      </c>
      <c r="E8" s="8" t="s">
        <v>32</v>
      </c>
      <c r="F8" s="9">
        <v>16000000</v>
      </c>
      <c r="G8" s="9">
        <v>3500000</v>
      </c>
      <c r="H8" s="10">
        <v>44097</v>
      </c>
    </row>
    <row r="9" spans="2:8" x14ac:dyDescent="0.4">
      <c r="B9" s="7" t="s">
        <v>19</v>
      </c>
      <c r="C9" s="8" t="s">
        <v>34</v>
      </c>
      <c r="D9" s="8" t="s">
        <v>14</v>
      </c>
      <c r="E9" s="8" t="s">
        <v>25</v>
      </c>
      <c r="F9" s="9">
        <v>9000000</v>
      </c>
      <c r="G9" s="9">
        <v>1600000</v>
      </c>
      <c r="H9" s="10">
        <v>43877</v>
      </c>
    </row>
    <row r="10" spans="2:8" x14ac:dyDescent="0.4">
      <c r="B10" s="7" t="s">
        <v>12</v>
      </c>
      <c r="C10" s="8" t="s">
        <v>35</v>
      </c>
      <c r="D10" s="8" t="s">
        <v>14</v>
      </c>
      <c r="E10" s="8" t="s">
        <v>21</v>
      </c>
      <c r="F10" s="9">
        <v>31000000</v>
      </c>
      <c r="G10" s="9">
        <v>2400000</v>
      </c>
      <c r="H10" s="10">
        <v>43889</v>
      </c>
    </row>
    <row r="11" spans="2:8" x14ac:dyDescent="0.4">
      <c r="B11" s="7" t="s">
        <v>16</v>
      </c>
      <c r="C11" s="8" t="s">
        <v>13</v>
      </c>
      <c r="D11" s="8" t="s">
        <v>14</v>
      </c>
      <c r="E11" s="8" t="s">
        <v>15</v>
      </c>
      <c r="F11" s="9">
        <v>31000000</v>
      </c>
      <c r="G11" s="9">
        <v>3000000</v>
      </c>
      <c r="H11" s="10">
        <v>43891</v>
      </c>
    </row>
    <row r="12" spans="2:8" x14ac:dyDescent="0.4">
      <c r="B12" s="7" t="s">
        <v>19</v>
      </c>
      <c r="C12" s="8" t="s">
        <v>17</v>
      </c>
      <c r="D12" s="8" t="s">
        <v>14</v>
      </c>
      <c r="E12" s="8" t="s">
        <v>18</v>
      </c>
      <c r="F12" s="9">
        <v>32000000</v>
      </c>
      <c r="G12" s="9">
        <v>2800000</v>
      </c>
      <c r="H12" s="10">
        <v>43914</v>
      </c>
    </row>
    <row r="13" spans="2:8" x14ac:dyDescent="0.4">
      <c r="B13" s="7" t="s">
        <v>12</v>
      </c>
      <c r="C13" s="8" t="s">
        <v>47</v>
      </c>
      <c r="D13" s="8" t="s">
        <v>14</v>
      </c>
      <c r="E13" s="8" t="s">
        <v>21</v>
      </c>
      <c r="F13" s="9">
        <v>16000000</v>
      </c>
      <c r="G13" s="9">
        <v>4500000</v>
      </c>
      <c r="H13" s="10">
        <v>43916</v>
      </c>
    </row>
    <row r="14" spans="2:8" x14ac:dyDescent="0.4">
      <c r="B14" s="7" t="s">
        <v>33</v>
      </c>
      <c r="C14" s="8" t="s">
        <v>48</v>
      </c>
      <c r="D14" s="8" t="s">
        <v>14</v>
      </c>
      <c r="E14" s="8" t="s">
        <v>32</v>
      </c>
      <c r="F14" s="9">
        <v>31000000</v>
      </c>
      <c r="G14" s="9">
        <v>2600000</v>
      </c>
      <c r="H14" s="10">
        <v>43923</v>
      </c>
    </row>
    <row r="15" spans="2:8" x14ac:dyDescent="0.4">
      <c r="B15" s="7" t="s">
        <v>22</v>
      </c>
      <c r="C15" s="8" t="s">
        <v>49</v>
      </c>
      <c r="D15" s="8" t="s">
        <v>14</v>
      </c>
      <c r="E15" s="8" t="s">
        <v>18</v>
      </c>
      <c r="F15" s="9">
        <v>35000000</v>
      </c>
      <c r="G15" s="9">
        <v>3200000</v>
      </c>
      <c r="H15" s="10">
        <v>43994</v>
      </c>
    </row>
    <row r="16" spans="2:8" x14ac:dyDescent="0.4">
      <c r="B16" s="7" t="s">
        <v>22</v>
      </c>
      <c r="C16" s="8" t="s">
        <v>37</v>
      </c>
      <c r="D16" s="8" t="s">
        <v>10</v>
      </c>
      <c r="E16" s="8" t="s">
        <v>30</v>
      </c>
      <c r="F16" s="9">
        <v>35000000</v>
      </c>
      <c r="G16" s="9">
        <v>4000000</v>
      </c>
      <c r="H16" s="10">
        <v>43929</v>
      </c>
    </row>
    <row r="17" spans="2:8" x14ac:dyDescent="0.4">
      <c r="B17" s="7" t="s">
        <v>22</v>
      </c>
      <c r="C17" s="8" t="s">
        <v>53</v>
      </c>
      <c r="D17" s="8" t="s">
        <v>10</v>
      </c>
      <c r="E17" s="8" t="s">
        <v>11</v>
      </c>
      <c r="F17" s="9">
        <v>19000000</v>
      </c>
      <c r="G17" s="9">
        <v>1500000</v>
      </c>
      <c r="H17" s="10">
        <v>43936</v>
      </c>
    </row>
    <row r="18" spans="2:8" x14ac:dyDescent="0.4">
      <c r="B18" s="7" t="s">
        <v>16</v>
      </c>
      <c r="C18" s="8" t="s">
        <v>24</v>
      </c>
      <c r="D18" s="8" t="s">
        <v>14</v>
      </c>
      <c r="E18" s="8" t="s">
        <v>25</v>
      </c>
      <c r="F18" s="9">
        <v>9000000</v>
      </c>
      <c r="G18" s="9">
        <v>2000000</v>
      </c>
      <c r="H18" s="10">
        <v>43941</v>
      </c>
    </row>
    <row r="19" spans="2:8" x14ac:dyDescent="0.4">
      <c r="B19" s="7" t="s">
        <v>19</v>
      </c>
      <c r="C19" s="8" t="s">
        <v>26</v>
      </c>
      <c r="D19" s="8" t="s">
        <v>27</v>
      </c>
      <c r="E19" s="8" t="s">
        <v>28</v>
      </c>
      <c r="F19" s="9">
        <v>15000000</v>
      </c>
      <c r="G19" s="9">
        <v>10000000</v>
      </c>
      <c r="H19" s="10">
        <v>43948</v>
      </c>
    </row>
    <row r="20" spans="2:8" x14ac:dyDescent="0.4">
      <c r="B20" s="7" t="s">
        <v>12</v>
      </c>
      <c r="C20" s="8" t="s">
        <v>54</v>
      </c>
      <c r="D20" s="8" t="s">
        <v>27</v>
      </c>
      <c r="E20" s="8" t="s">
        <v>44</v>
      </c>
      <c r="F20" s="9">
        <v>16000000</v>
      </c>
      <c r="G20" s="9">
        <v>3500000</v>
      </c>
      <c r="H20" s="10">
        <v>43952</v>
      </c>
    </row>
    <row r="21" spans="2:8" x14ac:dyDescent="0.4">
      <c r="B21" s="7" t="s">
        <v>12</v>
      </c>
      <c r="C21" s="8" t="s">
        <v>55</v>
      </c>
      <c r="D21" s="8" t="s">
        <v>14</v>
      </c>
      <c r="E21" s="8" t="s">
        <v>32</v>
      </c>
      <c r="F21" s="9">
        <v>22000000</v>
      </c>
      <c r="G21" s="9">
        <v>2700000</v>
      </c>
      <c r="H21" s="10">
        <v>43960</v>
      </c>
    </row>
    <row r="22" spans="2:8" x14ac:dyDescent="0.4">
      <c r="B22" s="7" t="s">
        <v>22</v>
      </c>
      <c r="C22" s="8" t="s">
        <v>56</v>
      </c>
      <c r="D22" s="8" t="s">
        <v>27</v>
      </c>
      <c r="E22" s="8" t="s">
        <v>28</v>
      </c>
      <c r="F22" s="9">
        <v>19000000</v>
      </c>
      <c r="G22" s="9">
        <v>1900000</v>
      </c>
      <c r="H22" s="10">
        <v>43968</v>
      </c>
    </row>
    <row r="23" spans="2:8" x14ac:dyDescent="0.4">
      <c r="B23" s="7" t="s">
        <v>16</v>
      </c>
      <c r="C23" s="8" t="s">
        <v>57</v>
      </c>
      <c r="D23" s="8" t="s">
        <v>27</v>
      </c>
      <c r="E23" s="8" t="s">
        <v>44</v>
      </c>
      <c r="F23" s="9">
        <v>32000000</v>
      </c>
      <c r="G23" s="9">
        <v>2400000</v>
      </c>
      <c r="H23" s="10">
        <v>43977</v>
      </c>
    </row>
    <row r="24" spans="2:8" x14ac:dyDescent="0.4">
      <c r="B24" s="7" t="s">
        <v>33</v>
      </c>
      <c r="C24" s="8" t="s">
        <v>38</v>
      </c>
      <c r="D24" s="8" t="s">
        <v>10</v>
      </c>
      <c r="E24" s="8" t="s">
        <v>30</v>
      </c>
      <c r="F24" s="9">
        <v>22000000</v>
      </c>
      <c r="G24" s="9">
        <v>1500000</v>
      </c>
      <c r="H24" s="10">
        <v>43981</v>
      </c>
    </row>
    <row r="25" spans="2:8" x14ac:dyDescent="0.4">
      <c r="B25" s="7" t="s">
        <v>16</v>
      </c>
      <c r="C25" s="8" t="s">
        <v>51</v>
      </c>
      <c r="D25" s="8" t="s">
        <v>14</v>
      </c>
      <c r="E25" s="8" t="s">
        <v>18</v>
      </c>
      <c r="F25" s="9">
        <v>15000000</v>
      </c>
      <c r="G25" s="9">
        <v>3500000</v>
      </c>
      <c r="H25" s="10">
        <v>43986</v>
      </c>
    </row>
    <row r="26" spans="2:8" x14ac:dyDescent="0.4">
      <c r="B26" s="7" t="s">
        <v>33</v>
      </c>
      <c r="C26" s="8" t="s">
        <v>52</v>
      </c>
      <c r="D26" s="8" t="s">
        <v>14</v>
      </c>
      <c r="E26" s="8" t="s">
        <v>25</v>
      </c>
      <c r="F26" s="9">
        <v>15000000</v>
      </c>
      <c r="G26" s="9">
        <v>1000000</v>
      </c>
      <c r="H26" s="10">
        <v>44000</v>
      </c>
    </row>
    <row r="27" spans="2:8" x14ac:dyDescent="0.4">
      <c r="B27" s="7" t="s">
        <v>22</v>
      </c>
      <c r="C27" s="8" t="s">
        <v>20</v>
      </c>
      <c r="D27" s="8" t="s">
        <v>14</v>
      </c>
      <c r="E27" s="8" t="s">
        <v>21</v>
      </c>
      <c r="F27" s="9">
        <v>19000000</v>
      </c>
      <c r="G27" s="9">
        <v>24000000</v>
      </c>
      <c r="H27" s="10">
        <v>44005</v>
      </c>
    </row>
    <row r="28" spans="2:8" x14ac:dyDescent="0.4">
      <c r="B28" s="7" t="s">
        <v>19</v>
      </c>
      <c r="C28" s="8" t="s">
        <v>23</v>
      </c>
      <c r="D28" s="8" t="s">
        <v>14</v>
      </c>
      <c r="E28" s="8" t="s">
        <v>15</v>
      </c>
      <c r="F28" s="9">
        <v>31000000</v>
      </c>
      <c r="G28" s="9">
        <v>1000000</v>
      </c>
      <c r="H28" s="10">
        <v>44015</v>
      </c>
    </row>
    <row r="29" spans="2:8" x14ac:dyDescent="0.4">
      <c r="B29" s="8"/>
      <c r="C29" s="8"/>
      <c r="D29" s="8"/>
      <c r="E29" s="8"/>
      <c r="F29" s="9"/>
      <c r="G29" s="9"/>
      <c r="H29" s="11"/>
    </row>
    <row r="30" spans="2:8" x14ac:dyDescent="0.4">
      <c r="B30" s="12" t="s">
        <v>60</v>
      </c>
      <c r="C30" s="12"/>
      <c r="D30" s="12"/>
      <c r="E30" s="12"/>
      <c r="F30" s="13"/>
      <c r="G30" s="13"/>
      <c r="H30" s="14"/>
    </row>
    <row r="31" spans="2:8" x14ac:dyDescent="0.4">
      <c r="B31" s="4" t="s">
        <v>6</v>
      </c>
      <c r="C31" s="5" t="s">
        <v>2</v>
      </c>
      <c r="D31" s="5" t="s">
        <v>3</v>
      </c>
      <c r="E31" s="5" t="s">
        <v>4</v>
      </c>
      <c r="F31" s="5" t="s">
        <v>5</v>
      </c>
      <c r="G31" s="5" t="s">
        <v>58</v>
      </c>
      <c r="H31" s="6" t="s">
        <v>1</v>
      </c>
    </row>
    <row r="32" spans="2:8" x14ac:dyDescent="0.4">
      <c r="B32" s="7" t="s">
        <v>33</v>
      </c>
      <c r="C32" s="8" t="s">
        <v>39</v>
      </c>
      <c r="D32" s="8" t="s">
        <v>27</v>
      </c>
      <c r="E32" s="8" t="s">
        <v>28</v>
      </c>
      <c r="F32" s="9">
        <v>35000000</v>
      </c>
      <c r="G32" s="9">
        <v>200000</v>
      </c>
      <c r="H32" s="10">
        <v>44146</v>
      </c>
    </row>
    <row r="33" spans="2:8" x14ac:dyDescent="0.4">
      <c r="B33" s="7" t="s">
        <v>12</v>
      </c>
      <c r="C33" s="8" t="s">
        <v>9</v>
      </c>
      <c r="D33" s="8" t="s">
        <v>10</v>
      </c>
      <c r="E33" s="8" t="s">
        <v>11</v>
      </c>
      <c r="F33" s="9">
        <v>25000000</v>
      </c>
      <c r="G33" s="9">
        <v>4500000</v>
      </c>
      <c r="H33" s="10">
        <v>44029</v>
      </c>
    </row>
    <row r="34" spans="2:8" x14ac:dyDescent="0.4">
      <c r="B34" s="7" t="s">
        <v>16</v>
      </c>
      <c r="C34" s="8" t="s">
        <v>45</v>
      </c>
      <c r="D34" s="8" t="s">
        <v>14</v>
      </c>
      <c r="E34" s="8" t="s">
        <v>25</v>
      </c>
      <c r="F34" s="9">
        <v>9000000</v>
      </c>
      <c r="G34" s="9">
        <v>2600000</v>
      </c>
      <c r="H34" s="10">
        <v>44036</v>
      </c>
    </row>
    <row r="35" spans="2:8" x14ac:dyDescent="0.4">
      <c r="B35" s="7" t="s">
        <v>19</v>
      </c>
      <c r="C35" s="8" t="s">
        <v>46</v>
      </c>
      <c r="D35" s="8" t="s">
        <v>14</v>
      </c>
      <c r="E35" s="8" t="s">
        <v>21</v>
      </c>
      <c r="F35" s="9">
        <v>35000000</v>
      </c>
      <c r="G35" s="9">
        <v>1400000</v>
      </c>
      <c r="H35" s="10">
        <v>44062</v>
      </c>
    </row>
    <row r="36" spans="2:8" x14ac:dyDescent="0.4">
      <c r="B36" s="7" t="s">
        <v>12</v>
      </c>
      <c r="C36" s="8" t="s">
        <v>40</v>
      </c>
      <c r="D36" s="8" t="s">
        <v>14</v>
      </c>
      <c r="E36" s="8" t="s">
        <v>25</v>
      </c>
      <c r="F36" s="9">
        <v>25000000</v>
      </c>
      <c r="G36" s="9">
        <v>1300000</v>
      </c>
      <c r="H36" s="10">
        <v>44064</v>
      </c>
    </row>
    <row r="37" spans="2:8" x14ac:dyDescent="0.4">
      <c r="B37" s="7" t="s">
        <v>22</v>
      </c>
      <c r="C37" s="8" t="s">
        <v>41</v>
      </c>
      <c r="D37" s="8" t="s">
        <v>14</v>
      </c>
      <c r="E37" s="8" t="s">
        <v>32</v>
      </c>
      <c r="F37" s="9">
        <v>35000000</v>
      </c>
      <c r="G37" s="9">
        <v>1500000</v>
      </c>
      <c r="H37" s="10">
        <v>44077</v>
      </c>
    </row>
    <row r="38" spans="2:8" x14ac:dyDescent="0.4">
      <c r="B38" s="7" t="s">
        <v>22</v>
      </c>
      <c r="C38" s="8" t="s">
        <v>50</v>
      </c>
      <c r="D38" s="8" t="s">
        <v>10</v>
      </c>
      <c r="E38" s="8" t="s">
        <v>11</v>
      </c>
      <c r="F38" s="9">
        <v>25000000</v>
      </c>
      <c r="G38" s="9">
        <v>1000000</v>
      </c>
      <c r="H38" s="10">
        <v>44135</v>
      </c>
    </row>
    <row r="39" spans="2:8" x14ac:dyDescent="0.4">
      <c r="B39" s="15" t="s">
        <v>33</v>
      </c>
      <c r="C39" s="16" t="s">
        <v>36</v>
      </c>
      <c r="D39" s="16" t="s">
        <v>14</v>
      </c>
      <c r="E39" s="16" t="s">
        <v>21</v>
      </c>
      <c r="F39" s="17">
        <v>22000000</v>
      </c>
      <c r="G39" s="17">
        <v>20000000</v>
      </c>
      <c r="H39" s="18">
        <v>44070</v>
      </c>
    </row>
  </sheetData>
  <mergeCells count="1">
    <mergeCell ref="B1:H2"/>
  </mergeCells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Header>&amp;R&amp;P쪽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34"/>
  <sheetViews>
    <sheetView tabSelected="1" workbookViewId="0">
      <selection activeCell="M18" sqref="M18"/>
    </sheetView>
  </sheetViews>
  <sheetFormatPr defaultRowHeight="17.399999999999999" x14ac:dyDescent="0.4"/>
  <cols>
    <col min="1" max="1" width="11.09765625" bestFit="1" customWidth="1"/>
    <col min="5" max="5" width="11.8984375" bestFit="1" customWidth="1"/>
    <col min="6" max="6" width="13.5" bestFit="1" customWidth="1"/>
    <col min="8" max="8" width="11.8984375" bestFit="1" customWidth="1"/>
    <col min="10" max="10" width="11.59765625" customWidth="1"/>
    <col min="11" max="11" width="2.19921875" customWidth="1"/>
    <col min="13" max="13" width="11.8984375" bestFit="1" customWidth="1"/>
    <col min="14" max="14" width="11.69921875" bestFit="1" customWidth="1"/>
  </cols>
  <sheetData>
    <row r="1" spans="1:14" x14ac:dyDescent="0.4">
      <c r="A1" t="s">
        <v>0</v>
      </c>
      <c r="L1" t="s">
        <v>60</v>
      </c>
    </row>
    <row r="2" spans="1:14" x14ac:dyDescent="0.4">
      <c r="A2" s="1" t="s">
        <v>1</v>
      </c>
      <c r="B2" s="1" t="s">
        <v>2</v>
      </c>
      <c r="C2" s="1" t="s">
        <v>3</v>
      </c>
      <c r="D2" s="1" t="s">
        <v>4</v>
      </c>
      <c r="E2" s="19" t="s">
        <v>61</v>
      </c>
      <c r="F2" s="1" t="s">
        <v>58</v>
      </c>
      <c r="G2" s="1" t="s">
        <v>6</v>
      </c>
      <c r="H2" s="1" t="s">
        <v>7</v>
      </c>
      <c r="I2" s="1" t="s">
        <v>8</v>
      </c>
      <c r="J2" s="19" t="s">
        <v>62</v>
      </c>
      <c r="L2" s="1" t="s">
        <v>4</v>
      </c>
      <c r="M2" s="1" t="s">
        <v>5</v>
      </c>
      <c r="N2" s="19" t="s">
        <v>63</v>
      </c>
    </row>
    <row r="3" spans="1:14" x14ac:dyDescent="0.4">
      <c r="A3" s="2">
        <v>44146</v>
      </c>
      <c r="B3" s="1" t="s">
        <v>39</v>
      </c>
      <c r="C3" s="1" t="s">
        <v>88</v>
      </c>
      <c r="D3" s="1" t="s">
        <v>28</v>
      </c>
      <c r="E3" s="20">
        <f>ROUNDDOWN(IF(MONTH(A3)&gt;=7,VLOOKUP(D3,$L$3:$M$11,2,0)*0.95,VLOOKUP(D3,$L$3:$M$11,2,0)),-4)</f>
        <v>30400000</v>
      </c>
      <c r="F3" s="3">
        <v>200000</v>
      </c>
      <c r="G3" s="1" t="s">
        <v>33</v>
      </c>
      <c r="H3" s="3">
        <v>30200000</v>
      </c>
      <c r="I3" s="1">
        <v>24</v>
      </c>
      <c r="J3" s="20" cm="1">
        <f t="array" ref="J3">fn월불입액(H3,I3)</f>
        <v>1359000</v>
      </c>
      <c r="L3" s="1" t="s">
        <v>21</v>
      </c>
      <c r="M3" s="3">
        <v>35000000</v>
      </c>
      <c r="N3" s="20">
        <f t="array" ref="N3">IFERROR(AVERAGE(IF(($D$3:$D$34=$L3)*(MONTH($A$3:$A$34)&gt;=7),$F$3:$F$34)),"")</f>
        <v>10700000</v>
      </c>
    </row>
    <row r="4" spans="1:14" x14ac:dyDescent="0.4">
      <c r="A4" s="2">
        <v>44064</v>
      </c>
      <c r="B4" s="1" t="s">
        <v>40</v>
      </c>
      <c r="C4" s="1" t="s">
        <v>14</v>
      </c>
      <c r="D4" s="1" t="s">
        <v>25</v>
      </c>
      <c r="E4" s="20">
        <f t="shared" ref="E4:E34" si="0">ROUNDDOWN(IF(MONTH(A4)&gt;=7,VLOOKUP(D4,$L$3:$M$11,2,0)*0.95,VLOOKUP(D4,$L$3:$M$11,2,0)),-4)</f>
        <v>29450000</v>
      </c>
      <c r="F4" s="3">
        <v>1300000</v>
      </c>
      <c r="G4" s="1" t="s">
        <v>12</v>
      </c>
      <c r="H4" s="3">
        <v>28100000</v>
      </c>
      <c r="I4" s="1">
        <v>24</v>
      </c>
      <c r="J4" s="20" cm="1">
        <f t="array" ref="J4">fn월불입액(H4,I4)</f>
        <v>1264500</v>
      </c>
      <c r="L4" s="1" t="s">
        <v>18</v>
      </c>
      <c r="M4" s="3">
        <v>9000000</v>
      </c>
      <c r="N4" s="20" t="str">
        <f t="array" ref="N4">IFERROR(AVERAGE(IF(($D$3:$D$34=$L4)*(MONTH($A$3:$A$34)&gt;=7),$F$3:$F$34)),"")</f>
        <v/>
      </c>
    </row>
    <row r="5" spans="1:14" x14ac:dyDescent="0.4">
      <c r="A5" s="2">
        <v>44077</v>
      </c>
      <c r="B5" s="1" t="s">
        <v>41</v>
      </c>
      <c r="C5" s="1" t="s">
        <v>14</v>
      </c>
      <c r="D5" s="1" t="s">
        <v>32</v>
      </c>
      <c r="E5" s="20">
        <f t="shared" si="0"/>
        <v>18050000</v>
      </c>
      <c r="F5" s="3">
        <v>1500000</v>
      </c>
      <c r="G5" s="1" t="s">
        <v>22</v>
      </c>
      <c r="H5" s="3">
        <v>16500000</v>
      </c>
      <c r="I5" s="1">
        <v>24</v>
      </c>
      <c r="J5" s="20" cm="1">
        <f t="array" ref="J5">fn월불입액(H5,I5)</f>
        <v>742500</v>
      </c>
      <c r="L5" s="1" t="s">
        <v>11</v>
      </c>
      <c r="M5" s="3">
        <v>16000000</v>
      </c>
      <c r="N5" s="20">
        <f t="array" ref="N5">IFERROR(AVERAGE(IF(($D$3:$D$34=$L5)*(MONTH($A$3:$A$34)&gt;=7),$F$3:$F$34)),"")</f>
        <v>2750000</v>
      </c>
    </row>
    <row r="6" spans="1:14" x14ac:dyDescent="0.4">
      <c r="A6" s="2">
        <v>44135</v>
      </c>
      <c r="B6" s="1" t="s">
        <v>50</v>
      </c>
      <c r="C6" s="1" t="s">
        <v>10</v>
      </c>
      <c r="D6" s="1" t="s">
        <v>11</v>
      </c>
      <c r="E6" s="20">
        <f t="shared" si="0"/>
        <v>15200000</v>
      </c>
      <c r="F6" s="3">
        <v>1000000</v>
      </c>
      <c r="G6" s="1" t="s">
        <v>22</v>
      </c>
      <c r="H6" s="3">
        <v>14200000</v>
      </c>
      <c r="I6" s="1">
        <v>60</v>
      </c>
      <c r="J6" s="20" cm="1">
        <f t="array" ref="J6">fn월불입액(H6,I6)</f>
        <v>255600</v>
      </c>
      <c r="L6" s="1" t="s">
        <v>25</v>
      </c>
      <c r="M6" s="3">
        <v>31000000</v>
      </c>
      <c r="N6" s="20">
        <f t="array" ref="N6">IFERROR(AVERAGE(IF(($D$3:$D$34=$L6)*(MONTH($A$3:$A$34)&gt;=7),$F$3:$F$34)),"")</f>
        <v>1950000</v>
      </c>
    </row>
    <row r="7" spans="1:14" x14ac:dyDescent="0.4">
      <c r="A7" s="2">
        <v>43986</v>
      </c>
      <c r="B7" s="1" t="s">
        <v>51</v>
      </c>
      <c r="C7" s="1" t="s">
        <v>14</v>
      </c>
      <c r="D7" s="1" t="s">
        <v>18</v>
      </c>
      <c r="E7" s="20">
        <f t="shared" si="0"/>
        <v>9000000</v>
      </c>
      <c r="F7" s="3">
        <v>3500000</v>
      </c>
      <c r="G7" s="1" t="s">
        <v>16</v>
      </c>
      <c r="H7" s="3">
        <v>5500000</v>
      </c>
      <c r="I7" s="1">
        <v>12</v>
      </c>
      <c r="J7" s="20" cm="1">
        <f t="array" ref="J7">fn월불입액(H7,I7)</f>
        <v>504166.66666666669</v>
      </c>
      <c r="L7" s="1" t="s">
        <v>44</v>
      </c>
      <c r="M7" s="3">
        <v>22000000</v>
      </c>
      <c r="N7" s="20" t="str">
        <f t="array" ref="N7">IFERROR(AVERAGE(IF(($D$3:$D$34=$L7)*(MONTH($A$3:$A$34)&gt;=7),$F$3:$F$34)),"")</f>
        <v/>
      </c>
    </row>
    <row r="8" spans="1:14" x14ac:dyDescent="0.4">
      <c r="A8" s="2">
        <v>44000</v>
      </c>
      <c r="B8" s="1" t="s">
        <v>52</v>
      </c>
      <c r="C8" s="1" t="s">
        <v>14</v>
      </c>
      <c r="D8" s="1" t="s">
        <v>25</v>
      </c>
      <c r="E8" s="20">
        <f t="shared" si="0"/>
        <v>31000000</v>
      </c>
      <c r="F8" s="3">
        <v>1000000</v>
      </c>
      <c r="G8" s="1" t="s">
        <v>33</v>
      </c>
      <c r="H8" s="3">
        <v>30000000</v>
      </c>
      <c r="I8" s="1">
        <v>48</v>
      </c>
      <c r="J8" s="20" cm="1">
        <f t="array" ref="J8">fn월불입액(H8,I8)</f>
        <v>656250</v>
      </c>
      <c r="L8" s="1" t="s">
        <v>15</v>
      </c>
      <c r="M8" s="3">
        <v>25000000</v>
      </c>
      <c r="N8" s="20">
        <f t="array" ref="N8">IFERROR(AVERAGE(IF(($D$3:$D$34=$L8)*(MONTH($A$3:$A$34)&gt;=7),$F$3:$F$34)),"")</f>
        <v>1000000</v>
      </c>
    </row>
    <row r="9" spans="1:14" x14ac:dyDescent="0.4">
      <c r="A9" s="2">
        <v>43941</v>
      </c>
      <c r="B9" s="1" t="s">
        <v>24</v>
      </c>
      <c r="C9" s="1" t="s">
        <v>14</v>
      </c>
      <c r="D9" s="1" t="s">
        <v>25</v>
      </c>
      <c r="E9" s="20">
        <f t="shared" si="0"/>
        <v>31000000</v>
      </c>
      <c r="F9" s="3">
        <v>2000000</v>
      </c>
      <c r="G9" s="1" t="s">
        <v>16</v>
      </c>
      <c r="H9" s="3">
        <v>29000000</v>
      </c>
      <c r="I9" s="1">
        <v>36</v>
      </c>
      <c r="J9" s="20" cm="1">
        <f t="array" ref="J9">fn월불입액(H9,I9)</f>
        <v>845833.33333333337</v>
      </c>
      <c r="L9" s="1" t="s">
        <v>32</v>
      </c>
      <c r="M9" s="3">
        <v>19000000</v>
      </c>
      <c r="N9" s="20">
        <f t="array" ref="N9">IFERROR(AVERAGE(IF(($D$3:$D$34=$L9)*(MONTH($A$3:$A$34)&gt;=7),$F$3:$F$34)),"")</f>
        <v>2500000</v>
      </c>
    </row>
    <row r="10" spans="1:14" x14ac:dyDescent="0.4">
      <c r="A10" s="2">
        <v>43948</v>
      </c>
      <c r="B10" s="1" t="s">
        <v>26</v>
      </c>
      <c r="C10" s="1" t="s">
        <v>27</v>
      </c>
      <c r="D10" s="1" t="s">
        <v>28</v>
      </c>
      <c r="E10" s="20">
        <f t="shared" si="0"/>
        <v>32000000</v>
      </c>
      <c r="F10" s="3">
        <v>10000000</v>
      </c>
      <c r="G10" s="1" t="s">
        <v>19</v>
      </c>
      <c r="H10" s="3">
        <v>22000000</v>
      </c>
      <c r="I10" s="1">
        <v>60</v>
      </c>
      <c r="J10" s="20" cm="1">
        <f t="array" ref="J10">fn월불입액(H10,I10)</f>
        <v>385000.00000000006</v>
      </c>
      <c r="L10" s="1" t="s">
        <v>28</v>
      </c>
      <c r="M10" s="3">
        <v>32000000</v>
      </c>
      <c r="N10" s="20">
        <f t="array" ref="N10">IFERROR(AVERAGE(IF(($D$3:$D$34=$L10)*(MONTH($A$3:$A$34)&gt;=7),$F$3:$F$34)),"")</f>
        <v>200000</v>
      </c>
    </row>
    <row r="11" spans="1:14" x14ac:dyDescent="0.4">
      <c r="A11" s="2">
        <v>44029</v>
      </c>
      <c r="B11" s="1" t="s">
        <v>9</v>
      </c>
      <c r="C11" s="1" t="s">
        <v>10</v>
      </c>
      <c r="D11" s="1" t="s">
        <v>11</v>
      </c>
      <c r="E11" s="20">
        <f t="shared" si="0"/>
        <v>15200000</v>
      </c>
      <c r="F11" s="3">
        <v>4500000</v>
      </c>
      <c r="G11" s="1" t="s">
        <v>12</v>
      </c>
      <c r="H11" s="3">
        <v>10700000</v>
      </c>
      <c r="I11" s="1">
        <v>36</v>
      </c>
      <c r="J11" s="20" cm="1">
        <f t="array" ref="J11">fn월불입액(H11,I11)</f>
        <v>321000.00000000006</v>
      </c>
      <c r="L11" s="1" t="s">
        <v>30</v>
      </c>
      <c r="M11" s="3">
        <v>15000000</v>
      </c>
      <c r="N11" s="20">
        <f t="array" ref="N11">IFERROR(AVERAGE(IF(($D$3:$D$34=$L11)*(MONTH($A$3:$A$34)&gt;=7),$F$3:$F$34)),"")</f>
        <v>1300000</v>
      </c>
    </row>
    <row r="12" spans="1:14" x14ac:dyDescent="0.4">
      <c r="A12" s="2">
        <v>44036</v>
      </c>
      <c r="B12" s="1" t="s">
        <v>45</v>
      </c>
      <c r="C12" s="1" t="s">
        <v>14</v>
      </c>
      <c r="D12" s="1" t="s">
        <v>25</v>
      </c>
      <c r="E12" s="20">
        <f t="shared" si="0"/>
        <v>29450000</v>
      </c>
      <c r="F12" s="3">
        <v>2600000</v>
      </c>
      <c r="G12" s="1" t="s">
        <v>16</v>
      </c>
      <c r="H12" s="3">
        <v>26800000</v>
      </c>
      <c r="I12" s="1">
        <v>48</v>
      </c>
      <c r="J12" s="20" cm="1">
        <f t="array" ref="J12">fn월불입액(H12,I12)</f>
        <v>586250.00000000012</v>
      </c>
    </row>
    <row r="13" spans="1:14" x14ac:dyDescent="0.4">
      <c r="A13" s="2">
        <v>44062</v>
      </c>
      <c r="B13" s="1" t="s">
        <v>46</v>
      </c>
      <c r="C13" s="1" t="s">
        <v>14</v>
      </c>
      <c r="D13" s="1" t="s">
        <v>21</v>
      </c>
      <c r="E13" s="20">
        <f t="shared" si="0"/>
        <v>33250000</v>
      </c>
      <c r="F13" s="3">
        <v>1400000</v>
      </c>
      <c r="G13" s="1" t="s">
        <v>19</v>
      </c>
      <c r="H13" s="3">
        <v>31800000</v>
      </c>
      <c r="I13" s="1">
        <v>24</v>
      </c>
      <c r="J13" s="20" cm="1">
        <f t="array" ref="J13">fn월불입액(H13,I13)</f>
        <v>1431000</v>
      </c>
      <c r="L13" t="s">
        <v>64</v>
      </c>
    </row>
    <row r="14" spans="1:14" x14ac:dyDescent="0.4">
      <c r="A14" s="2">
        <v>43916</v>
      </c>
      <c r="B14" s="1" t="s">
        <v>47</v>
      </c>
      <c r="C14" s="1" t="s">
        <v>14</v>
      </c>
      <c r="D14" s="1" t="s">
        <v>21</v>
      </c>
      <c r="E14" s="20">
        <f t="shared" si="0"/>
        <v>35000000</v>
      </c>
      <c r="F14" s="3">
        <v>4500000</v>
      </c>
      <c r="G14" s="1" t="s">
        <v>12</v>
      </c>
      <c r="H14" s="3">
        <v>30500000</v>
      </c>
      <c r="I14" s="1">
        <v>48</v>
      </c>
      <c r="J14" s="20" cm="1">
        <f t="array" ref="J14">fn월불입액(H14,I14)</f>
        <v>667187.5</v>
      </c>
      <c r="L14" s="19" t="s">
        <v>4</v>
      </c>
      <c r="M14" s="1" t="str">
        <f>INDEX($A$3:$J$34,MATCH(MIN($A$3:$A$34),$A$3:$A$34,0),4)</f>
        <v>쏘나타</v>
      </c>
    </row>
    <row r="15" spans="1:14" x14ac:dyDescent="0.4">
      <c r="A15" s="2">
        <v>43923</v>
      </c>
      <c r="B15" s="1" t="s">
        <v>48</v>
      </c>
      <c r="C15" s="1" t="s">
        <v>14</v>
      </c>
      <c r="D15" s="1" t="s">
        <v>32</v>
      </c>
      <c r="E15" s="20">
        <f t="shared" si="0"/>
        <v>19000000</v>
      </c>
      <c r="F15" s="3">
        <v>2600000</v>
      </c>
      <c r="G15" s="1" t="s">
        <v>33</v>
      </c>
      <c r="H15" s="3">
        <v>16400000</v>
      </c>
      <c r="I15" s="1">
        <v>48</v>
      </c>
      <c r="J15" s="20" cm="1">
        <f t="array" ref="J15">fn월불입액(H15,I15)</f>
        <v>369000.00000000006</v>
      </c>
    </row>
    <row r="16" spans="1:14" x14ac:dyDescent="0.4">
      <c r="A16" s="2">
        <v>43994</v>
      </c>
      <c r="B16" s="1" t="s">
        <v>49</v>
      </c>
      <c r="C16" s="1" t="s">
        <v>14</v>
      </c>
      <c r="D16" s="1" t="s">
        <v>18</v>
      </c>
      <c r="E16" s="20">
        <f t="shared" si="0"/>
        <v>9000000</v>
      </c>
      <c r="F16" s="3">
        <v>3200000</v>
      </c>
      <c r="G16" s="1" t="s">
        <v>22</v>
      </c>
      <c r="H16" s="3">
        <v>5800000</v>
      </c>
      <c r="I16" s="1">
        <v>12</v>
      </c>
      <c r="J16" s="20" cm="1">
        <f t="array" ref="J16">fn월불입액(H16,I16)</f>
        <v>531666.66666666674</v>
      </c>
    </row>
    <row r="17" spans="1:13" x14ac:dyDescent="0.4">
      <c r="A17" s="2">
        <v>43929</v>
      </c>
      <c r="B17" s="1" t="s">
        <v>37</v>
      </c>
      <c r="C17" s="1" t="s">
        <v>10</v>
      </c>
      <c r="D17" s="1" t="s">
        <v>30</v>
      </c>
      <c r="E17" s="20">
        <f t="shared" si="0"/>
        <v>15000000</v>
      </c>
      <c r="F17" s="3">
        <v>4000000</v>
      </c>
      <c r="G17" s="1" t="s">
        <v>22</v>
      </c>
      <c r="H17" s="3">
        <v>11000000</v>
      </c>
      <c r="I17" s="1">
        <v>24</v>
      </c>
      <c r="J17" s="20" cm="1">
        <f t="array" ref="J17">fn월불입액(H17,I17)</f>
        <v>495000</v>
      </c>
      <c r="L17" t="s">
        <v>65</v>
      </c>
    </row>
    <row r="18" spans="1:13" x14ac:dyDescent="0.4">
      <c r="A18" s="2">
        <v>43936</v>
      </c>
      <c r="B18" s="1" t="s">
        <v>53</v>
      </c>
      <c r="C18" s="1" t="s">
        <v>10</v>
      </c>
      <c r="D18" s="1" t="s">
        <v>11</v>
      </c>
      <c r="E18" s="20">
        <f t="shared" si="0"/>
        <v>16000000</v>
      </c>
      <c r="F18" s="3">
        <v>1500000</v>
      </c>
      <c r="G18" s="1" t="s">
        <v>22</v>
      </c>
      <c r="H18" s="3">
        <v>14500000</v>
      </c>
      <c r="I18" s="1">
        <v>60</v>
      </c>
      <c r="J18" s="20" cm="1">
        <f t="array" ref="J18">fn월불입액(H18,I18)</f>
        <v>261000</v>
      </c>
      <c r="L18" s="19" t="s">
        <v>66</v>
      </c>
      <c r="M18" s="1" t="str">
        <f>DCOUNTA($A$2:$J$34,A2,L20:M21) &amp; "건"</f>
        <v>6건</v>
      </c>
    </row>
    <row r="19" spans="1:13" x14ac:dyDescent="0.4">
      <c r="A19" s="2">
        <v>43952</v>
      </c>
      <c r="B19" s="1" t="s">
        <v>54</v>
      </c>
      <c r="C19" s="1" t="s">
        <v>27</v>
      </c>
      <c r="D19" s="1" t="s">
        <v>44</v>
      </c>
      <c r="E19" s="20">
        <f t="shared" si="0"/>
        <v>22000000</v>
      </c>
      <c r="F19" s="3">
        <v>3500000</v>
      </c>
      <c r="G19" s="1" t="s">
        <v>12</v>
      </c>
      <c r="H19" s="3">
        <v>18500000</v>
      </c>
      <c r="I19" s="1">
        <v>24</v>
      </c>
      <c r="J19" s="20" cm="1">
        <f t="array" ref="J19">fn월불입액(H19,I19)</f>
        <v>832500.00000000012</v>
      </c>
    </row>
    <row r="20" spans="1:13" x14ac:dyDescent="0.4">
      <c r="A20" s="2">
        <v>43960</v>
      </c>
      <c r="B20" s="1" t="s">
        <v>55</v>
      </c>
      <c r="C20" s="1" t="s">
        <v>14</v>
      </c>
      <c r="D20" s="1" t="s">
        <v>32</v>
      </c>
      <c r="E20" s="20">
        <f t="shared" si="0"/>
        <v>19000000</v>
      </c>
      <c r="F20" s="3">
        <v>2700000</v>
      </c>
      <c r="G20" s="1" t="s">
        <v>12</v>
      </c>
      <c r="H20" s="3">
        <v>16300000</v>
      </c>
      <c r="I20" s="1">
        <v>36</v>
      </c>
      <c r="J20" s="20" cm="1">
        <f t="array" ref="J20">fn월불입액(H20,I20)</f>
        <v>489000</v>
      </c>
      <c r="L20" t="s">
        <v>83</v>
      </c>
      <c r="M20" t="s">
        <v>84</v>
      </c>
    </row>
    <row r="21" spans="1:13" x14ac:dyDescent="0.4">
      <c r="A21" s="2">
        <v>43968</v>
      </c>
      <c r="B21" s="1" t="s">
        <v>56</v>
      </c>
      <c r="C21" s="1" t="s">
        <v>27</v>
      </c>
      <c r="D21" s="1" t="s">
        <v>28</v>
      </c>
      <c r="E21" s="20">
        <f t="shared" si="0"/>
        <v>32000000</v>
      </c>
      <c r="F21" s="3">
        <v>1900000</v>
      </c>
      <c r="G21" s="1" t="s">
        <v>22</v>
      </c>
      <c r="H21" s="3">
        <v>30100000</v>
      </c>
      <c r="I21" s="1">
        <v>24</v>
      </c>
      <c r="J21" s="20" cm="1">
        <f t="array" ref="J21">fn월불입액(H21,I21)</f>
        <v>1354500.0000000002</v>
      </c>
      <c r="L21" t="s">
        <v>86</v>
      </c>
      <c r="M21" t="s">
        <v>87</v>
      </c>
    </row>
    <row r="22" spans="1:13" x14ac:dyDescent="0.4">
      <c r="A22" s="2">
        <v>43977</v>
      </c>
      <c r="B22" s="1" t="s">
        <v>57</v>
      </c>
      <c r="C22" s="1" t="s">
        <v>27</v>
      </c>
      <c r="D22" s="1" t="s">
        <v>44</v>
      </c>
      <c r="E22" s="20">
        <f t="shared" si="0"/>
        <v>22000000</v>
      </c>
      <c r="F22" s="3">
        <v>2400000</v>
      </c>
      <c r="G22" s="1" t="s">
        <v>16</v>
      </c>
      <c r="H22" s="3">
        <v>19600000</v>
      </c>
      <c r="I22" s="1">
        <v>48</v>
      </c>
      <c r="J22" s="20" cm="1">
        <f t="array" ref="J22">fn월불입액(H22,I22)</f>
        <v>441000</v>
      </c>
    </row>
    <row r="23" spans="1:13" x14ac:dyDescent="0.4">
      <c r="A23" s="2">
        <v>43981</v>
      </c>
      <c r="B23" s="1" t="s">
        <v>38</v>
      </c>
      <c r="C23" s="1" t="s">
        <v>10</v>
      </c>
      <c r="D23" s="1" t="s">
        <v>30</v>
      </c>
      <c r="E23" s="20">
        <f t="shared" si="0"/>
        <v>15000000</v>
      </c>
      <c r="F23" s="3">
        <v>1500000</v>
      </c>
      <c r="G23" s="1" t="s">
        <v>33</v>
      </c>
      <c r="H23" s="3">
        <v>13500000</v>
      </c>
      <c r="I23" s="1">
        <v>24</v>
      </c>
      <c r="J23" s="20" cm="1">
        <f t="array" ref="J23">fn월불입액(H23,I23)</f>
        <v>607500</v>
      </c>
    </row>
    <row r="24" spans="1:13" x14ac:dyDescent="0.4">
      <c r="A24" s="2">
        <v>44088</v>
      </c>
      <c r="B24" s="1" t="s">
        <v>29</v>
      </c>
      <c r="C24" s="1" t="s">
        <v>10</v>
      </c>
      <c r="D24" s="1" t="s">
        <v>30</v>
      </c>
      <c r="E24" s="20">
        <f t="shared" si="0"/>
        <v>14250000</v>
      </c>
      <c r="F24" s="3">
        <v>1300000</v>
      </c>
      <c r="G24" s="1" t="s">
        <v>16</v>
      </c>
      <c r="H24" s="3">
        <v>12900000</v>
      </c>
      <c r="I24" s="1">
        <v>36</v>
      </c>
      <c r="J24" s="20" cm="1">
        <f t="array" ref="J24">fn월불입액(H24,I24)</f>
        <v>387000</v>
      </c>
    </row>
    <row r="25" spans="1:13" x14ac:dyDescent="0.4">
      <c r="A25" s="2">
        <v>44097</v>
      </c>
      <c r="B25" s="1" t="s">
        <v>31</v>
      </c>
      <c r="C25" s="1" t="s">
        <v>14</v>
      </c>
      <c r="D25" s="1" t="s">
        <v>32</v>
      </c>
      <c r="E25" s="20">
        <f t="shared" si="0"/>
        <v>18050000</v>
      </c>
      <c r="F25" s="3">
        <v>3500000</v>
      </c>
      <c r="G25" s="1" t="s">
        <v>33</v>
      </c>
      <c r="H25" s="3">
        <v>14500000</v>
      </c>
      <c r="I25" s="1">
        <v>24</v>
      </c>
      <c r="J25" s="20" cm="1">
        <f t="array" ref="J25">fn월불입액(H25,I25)</f>
        <v>652500</v>
      </c>
    </row>
    <row r="26" spans="1:13" x14ac:dyDescent="0.4">
      <c r="A26" s="2">
        <v>43877</v>
      </c>
      <c r="B26" s="1" t="s">
        <v>34</v>
      </c>
      <c r="C26" s="1" t="s">
        <v>14</v>
      </c>
      <c r="D26" s="1" t="s">
        <v>25</v>
      </c>
      <c r="E26" s="20">
        <f t="shared" si="0"/>
        <v>31000000</v>
      </c>
      <c r="F26" s="3">
        <v>1600000</v>
      </c>
      <c r="G26" s="1" t="s">
        <v>19</v>
      </c>
      <c r="H26" s="3">
        <v>29400000</v>
      </c>
      <c r="I26" s="1">
        <v>48</v>
      </c>
      <c r="J26" s="20" cm="1">
        <f t="array" ref="J26">fn월불입액(H26,I26)</f>
        <v>643125</v>
      </c>
    </row>
    <row r="27" spans="1:13" x14ac:dyDescent="0.4">
      <c r="A27" s="2">
        <v>43889</v>
      </c>
      <c r="B27" s="1" t="s">
        <v>35</v>
      </c>
      <c r="C27" s="1" t="s">
        <v>14</v>
      </c>
      <c r="D27" s="1" t="s">
        <v>21</v>
      </c>
      <c r="E27" s="20">
        <f t="shared" si="0"/>
        <v>35000000</v>
      </c>
      <c r="F27" s="3">
        <v>2400000</v>
      </c>
      <c r="G27" s="1" t="s">
        <v>12</v>
      </c>
      <c r="H27" s="3">
        <v>32600000</v>
      </c>
      <c r="I27" s="1">
        <v>36</v>
      </c>
      <c r="J27" s="20" cm="1">
        <f t="array" ref="J27">fn월불입액(H27,I27)</f>
        <v>950833.33333333337</v>
      </c>
    </row>
    <row r="28" spans="1:13" x14ac:dyDescent="0.4">
      <c r="A28" s="2">
        <v>43891</v>
      </c>
      <c r="B28" s="1" t="s">
        <v>13</v>
      </c>
      <c r="C28" s="1" t="s">
        <v>14</v>
      </c>
      <c r="D28" s="1" t="s">
        <v>15</v>
      </c>
      <c r="E28" s="20">
        <f t="shared" si="0"/>
        <v>25000000</v>
      </c>
      <c r="F28" s="3">
        <v>3000000</v>
      </c>
      <c r="G28" s="1" t="s">
        <v>16</v>
      </c>
      <c r="H28" s="3">
        <v>22000000</v>
      </c>
      <c r="I28" s="1">
        <v>48</v>
      </c>
      <c r="J28" s="20" cm="1">
        <f t="array" ref="J28">fn월불입액(H28,I28)</f>
        <v>481250</v>
      </c>
    </row>
    <row r="29" spans="1:13" x14ac:dyDescent="0.4">
      <c r="A29" s="2">
        <v>43914</v>
      </c>
      <c r="B29" s="1" t="s">
        <v>17</v>
      </c>
      <c r="C29" s="1" t="s">
        <v>14</v>
      </c>
      <c r="D29" s="1" t="s">
        <v>18</v>
      </c>
      <c r="E29" s="20">
        <f t="shared" si="0"/>
        <v>9000000</v>
      </c>
      <c r="F29" s="3">
        <v>2800000</v>
      </c>
      <c r="G29" s="1" t="s">
        <v>19</v>
      </c>
      <c r="H29" s="3">
        <v>6200000</v>
      </c>
      <c r="I29" s="1">
        <v>36</v>
      </c>
      <c r="J29" s="20" cm="1">
        <f t="array" ref="J29">fn월불입액(H29,I29)</f>
        <v>189444.44444444447</v>
      </c>
    </row>
    <row r="30" spans="1:13" x14ac:dyDescent="0.4">
      <c r="A30" s="2">
        <v>44005</v>
      </c>
      <c r="B30" s="1" t="s">
        <v>20</v>
      </c>
      <c r="C30" s="1" t="s">
        <v>14</v>
      </c>
      <c r="D30" s="1" t="s">
        <v>21</v>
      </c>
      <c r="E30" s="20">
        <f t="shared" si="0"/>
        <v>35000000</v>
      </c>
      <c r="F30" s="3">
        <v>24000000</v>
      </c>
      <c r="G30" s="1" t="s">
        <v>22</v>
      </c>
      <c r="H30" s="3">
        <v>11000000</v>
      </c>
      <c r="I30" s="1">
        <v>24</v>
      </c>
      <c r="J30" s="20" cm="1">
        <f t="array" ref="J30">fn월불입액(H30,I30)</f>
        <v>495000</v>
      </c>
    </row>
    <row r="31" spans="1:13" x14ac:dyDescent="0.4">
      <c r="A31" s="2">
        <v>44015</v>
      </c>
      <c r="B31" s="1" t="s">
        <v>23</v>
      </c>
      <c r="C31" s="1" t="s">
        <v>14</v>
      </c>
      <c r="D31" s="1" t="s">
        <v>15</v>
      </c>
      <c r="E31" s="20">
        <f t="shared" si="0"/>
        <v>23750000</v>
      </c>
      <c r="F31" s="3">
        <v>1000000</v>
      </c>
      <c r="G31" s="1" t="s">
        <v>19</v>
      </c>
      <c r="H31" s="3">
        <v>22700000</v>
      </c>
      <c r="I31" s="1">
        <v>36</v>
      </c>
      <c r="J31" s="20" cm="1">
        <f t="array" ref="J31">fn월불입액(H31,I31)</f>
        <v>662083.33333333326</v>
      </c>
    </row>
    <row r="32" spans="1:13" x14ac:dyDescent="0.4">
      <c r="A32" s="2">
        <v>44070</v>
      </c>
      <c r="B32" s="1" t="s">
        <v>36</v>
      </c>
      <c r="C32" s="1" t="s">
        <v>14</v>
      </c>
      <c r="D32" s="1" t="s">
        <v>21</v>
      </c>
      <c r="E32" s="20">
        <f t="shared" si="0"/>
        <v>33250000</v>
      </c>
      <c r="F32" s="3">
        <v>20000000</v>
      </c>
      <c r="G32" s="1" t="s">
        <v>33</v>
      </c>
      <c r="H32" s="3">
        <v>13200000</v>
      </c>
      <c r="I32" s="1">
        <v>12</v>
      </c>
      <c r="J32" s="20" cm="1">
        <f t="array" ref="J32">fn월불입액(H32,I32)</f>
        <v>1210000</v>
      </c>
    </row>
    <row r="33" spans="1:10" x14ac:dyDescent="0.4">
      <c r="A33" s="2">
        <v>43851</v>
      </c>
      <c r="B33" s="1" t="s">
        <v>42</v>
      </c>
      <c r="C33" s="1" t="s">
        <v>14</v>
      </c>
      <c r="D33" s="1" t="s">
        <v>15</v>
      </c>
      <c r="E33" s="20">
        <f t="shared" si="0"/>
        <v>25000000</v>
      </c>
      <c r="F33" s="3">
        <v>1000000</v>
      </c>
      <c r="G33" s="1" t="s">
        <v>33</v>
      </c>
      <c r="H33" s="3">
        <v>24000000</v>
      </c>
      <c r="I33" s="1">
        <v>24</v>
      </c>
      <c r="J33" s="20" cm="1">
        <f t="array" ref="J33">fn월불입액(H33,I33)</f>
        <v>1080000</v>
      </c>
    </row>
    <row r="34" spans="1:10" x14ac:dyDescent="0.4">
      <c r="A34" s="2">
        <v>43863</v>
      </c>
      <c r="B34" s="1" t="s">
        <v>43</v>
      </c>
      <c r="C34" s="1" t="s">
        <v>27</v>
      </c>
      <c r="D34" s="1" t="s">
        <v>44</v>
      </c>
      <c r="E34" s="20">
        <f t="shared" si="0"/>
        <v>22000000</v>
      </c>
      <c r="F34" s="3">
        <v>1000000</v>
      </c>
      <c r="G34" s="1" t="s">
        <v>22</v>
      </c>
      <c r="H34" s="3">
        <v>21000000</v>
      </c>
      <c r="I34" s="1">
        <v>36</v>
      </c>
      <c r="J34" s="20" cm="1">
        <f t="array" ref="J34">fn월불입액(H34,I34)</f>
        <v>612500.00000000012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I10" sqref="I10"/>
    </sheetView>
  </sheetViews>
  <sheetFormatPr defaultRowHeight="17.399999999999999" x14ac:dyDescent="0.4"/>
  <cols>
    <col min="1" max="1" width="3.5" customWidth="1"/>
    <col min="2" max="2" width="22.09765625" bestFit="1" customWidth="1"/>
    <col min="3" max="3" width="17.3984375" bestFit="1" customWidth="1"/>
    <col min="4" max="7" width="13.59765625" bestFit="1" customWidth="1"/>
    <col min="8" max="10" width="17.5" bestFit="1" customWidth="1"/>
    <col min="11" max="11" width="22.09765625" bestFit="1" customWidth="1"/>
    <col min="12" max="12" width="18.19921875" bestFit="1" customWidth="1"/>
  </cols>
  <sheetData>
    <row r="2" spans="2:7" x14ac:dyDescent="0.4">
      <c r="B2" s="28" t="s">
        <v>4</v>
      </c>
      <c r="C2" t="s" vm="1">
        <v>77</v>
      </c>
    </row>
    <row r="4" spans="2:7" x14ac:dyDescent="0.4">
      <c r="D4" s="28" t="s">
        <v>6</v>
      </c>
    </row>
    <row r="5" spans="2:7" x14ac:dyDescent="0.4">
      <c r="B5" s="28" t="s">
        <v>3</v>
      </c>
      <c r="C5" s="28" t="s">
        <v>78</v>
      </c>
      <c r="D5" t="s">
        <v>22</v>
      </c>
      <c r="E5" t="s">
        <v>33</v>
      </c>
      <c r="F5" t="s">
        <v>12</v>
      </c>
      <c r="G5" t="s">
        <v>16</v>
      </c>
    </row>
    <row r="6" spans="2:7" x14ac:dyDescent="0.4">
      <c r="B6" t="s">
        <v>14</v>
      </c>
      <c r="C6" t="s">
        <v>80</v>
      </c>
      <c r="D6" s="29">
        <v>35000000</v>
      </c>
      <c r="E6" s="29">
        <v>32000000</v>
      </c>
      <c r="F6" s="29">
        <v>31000000</v>
      </c>
      <c r="G6" s="29">
        <v>31000000</v>
      </c>
    </row>
    <row r="7" spans="2:7" x14ac:dyDescent="0.4">
      <c r="C7" t="s">
        <v>82</v>
      </c>
      <c r="D7" s="30">
        <v>20</v>
      </c>
      <c r="E7" s="30">
        <v>31.2</v>
      </c>
      <c r="F7" s="30">
        <v>36</v>
      </c>
      <c r="G7" s="30">
        <v>36</v>
      </c>
    </row>
    <row r="8" spans="2:7" x14ac:dyDescent="0.4">
      <c r="B8" t="s">
        <v>27</v>
      </c>
      <c r="C8" t="s">
        <v>80</v>
      </c>
      <c r="D8" s="29">
        <v>31000000</v>
      </c>
      <c r="E8" s="29">
        <v>35000000</v>
      </c>
      <c r="F8" s="29">
        <v>16000000</v>
      </c>
      <c r="G8" s="29">
        <v>32000000</v>
      </c>
    </row>
    <row r="9" spans="2:7" x14ac:dyDescent="0.4">
      <c r="C9" t="s">
        <v>82</v>
      </c>
      <c r="D9" s="30">
        <v>30</v>
      </c>
      <c r="E9" s="30">
        <v>24</v>
      </c>
      <c r="F9" s="30">
        <v>24</v>
      </c>
      <c r="G9" s="30">
        <v>48</v>
      </c>
    </row>
    <row r="10" spans="2:7" x14ac:dyDescent="0.4">
      <c r="B10" t="s">
        <v>10</v>
      </c>
      <c r="C10" t="s">
        <v>80</v>
      </c>
      <c r="D10" s="29">
        <v>35000000</v>
      </c>
      <c r="E10" s="29">
        <v>22000000</v>
      </c>
      <c r="F10" s="29">
        <v>25000000</v>
      </c>
      <c r="G10" s="29">
        <v>19000000</v>
      </c>
    </row>
    <row r="11" spans="2:7" x14ac:dyDescent="0.4">
      <c r="C11" t="s">
        <v>82</v>
      </c>
      <c r="D11" s="30">
        <v>48</v>
      </c>
      <c r="E11" s="30">
        <v>24</v>
      </c>
      <c r="F11" s="30">
        <v>36</v>
      </c>
      <c r="G11" s="30">
        <v>36</v>
      </c>
    </row>
    <row r="12" spans="2:7" x14ac:dyDescent="0.4">
      <c r="B12" t="s">
        <v>79</v>
      </c>
      <c r="D12" s="29">
        <v>35000000</v>
      </c>
      <c r="E12" s="29">
        <v>35000000</v>
      </c>
      <c r="F12" s="29">
        <v>31000000</v>
      </c>
      <c r="G12" s="29">
        <v>32000000</v>
      </c>
    </row>
    <row r="13" spans="2:7" x14ac:dyDescent="0.4">
      <c r="B13" t="s">
        <v>81</v>
      </c>
      <c r="D13" s="30">
        <v>33</v>
      </c>
      <c r="E13" s="30">
        <v>29.142857142857142</v>
      </c>
      <c r="F13" s="30">
        <v>34</v>
      </c>
      <c r="G13" s="30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B13"/>
  <sheetViews>
    <sheetView workbookViewId="0">
      <selection activeCell="E7" sqref="E7"/>
    </sheetView>
  </sheetViews>
  <sheetFormatPr defaultRowHeight="17.399999999999999" x14ac:dyDescent="0.4"/>
  <cols>
    <col min="1" max="1" width="11.8984375" customWidth="1"/>
    <col min="2" max="2" width="13.59765625" bestFit="1" customWidth="1"/>
  </cols>
  <sheetData>
    <row r="2" spans="1:2" x14ac:dyDescent="0.4">
      <c r="A2" t="s">
        <v>0</v>
      </c>
    </row>
    <row r="3" spans="1:2" x14ac:dyDescent="0.4">
      <c r="A3" s="1" t="s">
        <v>4</v>
      </c>
      <c r="B3" s="1" t="s">
        <v>7</v>
      </c>
    </row>
    <row r="4" spans="1:2" x14ac:dyDescent="0.4">
      <c r="A4" s="1" t="s">
        <v>21</v>
      </c>
      <c r="B4" s="3">
        <v>23820000</v>
      </c>
    </row>
    <row r="5" spans="1:2" x14ac:dyDescent="0.4">
      <c r="A5" s="1" t="s">
        <v>18</v>
      </c>
      <c r="B5" s="3">
        <v>9961999.999999959</v>
      </c>
    </row>
    <row r="6" spans="1:2" x14ac:dyDescent="0.4">
      <c r="A6" s="1" t="s">
        <v>11</v>
      </c>
      <c r="B6" s="3">
        <v>13133000</v>
      </c>
    </row>
    <row r="7" spans="1:2" x14ac:dyDescent="0.4">
      <c r="A7" s="1" t="s">
        <v>25</v>
      </c>
      <c r="B7" s="3">
        <v>28660000</v>
      </c>
    </row>
    <row r="8" spans="1:2" x14ac:dyDescent="0.4">
      <c r="A8" s="1" t="s">
        <v>44</v>
      </c>
      <c r="B8" s="3">
        <v>19700000</v>
      </c>
    </row>
    <row r="9" spans="1:2" x14ac:dyDescent="0.4">
      <c r="A9" s="1" t="s">
        <v>15</v>
      </c>
      <c r="B9" s="3">
        <v>22900000</v>
      </c>
    </row>
    <row r="10" spans="1:2" x14ac:dyDescent="0.4">
      <c r="A10" s="1" t="s">
        <v>32</v>
      </c>
      <c r="B10" s="3">
        <v>15925000</v>
      </c>
    </row>
    <row r="11" spans="1:2" x14ac:dyDescent="0.4">
      <c r="A11" s="1" t="s">
        <v>28</v>
      </c>
      <c r="B11" s="3">
        <v>27433000</v>
      </c>
    </row>
    <row r="12" spans="1:2" x14ac:dyDescent="0.4">
      <c r="A12" s="1" t="s">
        <v>30</v>
      </c>
      <c r="B12" s="3">
        <v>18467000</v>
      </c>
    </row>
    <row r="13" spans="1:2" x14ac:dyDescent="0.4">
      <c r="A13" s="1" t="s">
        <v>67</v>
      </c>
      <c r="B13" s="21">
        <f>AVERAGE(B4:B12)</f>
        <v>19999999.999999993</v>
      </c>
    </row>
  </sheetData>
  <phoneticPr fontId="1" type="noConversion"/>
  <conditionalFormatting sqref="B4:B12">
    <cfRule type="top10" dxfId="0" priority="1" bottom="1" rank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C10"/>
  <sheetViews>
    <sheetView topLeftCell="A10" workbookViewId="0">
      <selection activeCell="K21" sqref="K21"/>
    </sheetView>
  </sheetViews>
  <sheetFormatPr defaultRowHeight="17.399999999999999" x14ac:dyDescent="0.4"/>
  <cols>
    <col min="2" max="3" width="11.8984375" bestFit="1" customWidth="1"/>
    <col min="7" max="7" width="16" customWidth="1"/>
  </cols>
  <sheetData>
    <row r="2" spans="1:3" x14ac:dyDescent="0.4">
      <c r="A2" t="s">
        <v>0</v>
      </c>
    </row>
    <row r="3" spans="1:3" x14ac:dyDescent="0.4">
      <c r="A3" s="1" t="s">
        <v>4</v>
      </c>
      <c r="B3" s="1" t="s">
        <v>5</v>
      </c>
      <c r="C3" s="1" t="s">
        <v>7</v>
      </c>
    </row>
    <row r="4" spans="1:3" x14ac:dyDescent="0.4">
      <c r="A4" s="1" t="s">
        <v>21</v>
      </c>
      <c r="B4" s="3">
        <v>35000000</v>
      </c>
      <c r="C4" s="3">
        <v>11000000</v>
      </c>
    </row>
    <row r="5" spans="1:3" x14ac:dyDescent="0.4">
      <c r="A5" s="1" t="s">
        <v>18</v>
      </c>
      <c r="B5" s="3">
        <v>9000000</v>
      </c>
      <c r="C5" s="3">
        <v>6200000</v>
      </c>
    </row>
    <row r="6" spans="1:3" x14ac:dyDescent="0.4">
      <c r="A6" s="1" t="s">
        <v>25</v>
      </c>
      <c r="B6" s="3">
        <v>31000000</v>
      </c>
      <c r="C6" s="3">
        <v>29000000</v>
      </c>
    </row>
    <row r="7" spans="1:3" x14ac:dyDescent="0.4">
      <c r="A7" s="1" t="s">
        <v>15</v>
      </c>
      <c r="B7" s="3">
        <v>25000000</v>
      </c>
      <c r="C7" s="3">
        <v>22000000</v>
      </c>
    </row>
    <row r="8" spans="1:3" x14ac:dyDescent="0.4">
      <c r="A8" s="1" t="s">
        <v>32</v>
      </c>
      <c r="B8" s="3">
        <v>19000000</v>
      </c>
      <c r="C8" s="3">
        <v>14500000</v>
      </c>
    </row>
    <row r="9" spans="1:3" x14ac:dyDescent="0.4">
      <c r="A9" s="1" t="s">
        <v>28</v>
      </c>
      <c r="B9" s="3">
        <v>32000000</v>
      </c>
      <c r="C9" s="3">
        <v>22000000</v>
      </c>
    </row>
    <row r="10" spans="1:3" x14ac:dyDescent="0.4">
      <c r="A10" s="1" t="s">
        <v>30</v>
      </c>
      <c r="B10" s="3">
        <v>15000000</v>
      </c>
      <c r="C10" s="3">
        <v>12900000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G18"/>
  <sheetViews>
    <sheetView workbookViewId="0">
      <selection activeCell="G4" sqref="G4:G18"/>
    </sheetView>
  </sheetViews>
  <sheetFormatPr defaultRowHeight="17.399999999999999" x14ac:dyDescent="0.4"/>
  <cols>
    <col min="1" max="1" width="3.5" customWidth="1"/>
    <col min="2" max="2" width="11.09765625" bestFit="1" customWidth="1"/>
    <col min="4" max="4" width="11.8984375" bestFit="1" customWidth="1"/>
    <col min="5" max="5" width="12" customWidth="1"/>
    <col min="6" max="7" width="13.19921875" customWidth="1"/>
    <col min="8" max="8" width="11.8984375" bestFit="1" customWidth="1"/>
    <col min="9" max="9" width="13.09765625" customWidth="1"/>
  </cols>
  <sheetData>
    <row r="3" spans="2:7" x14ac:dyDescent="0.4">
      <c r="B3" s="1" t="s">
        <v>2</v>
      </c>
      <c r="C3" s="1" t="s">
        <v>4</v>
      </c>
      <c r="D3" s="1" t="s">
        <v>61</v>
      </c>
      <c r="E3" s="1" t="s">
        <v>58</v>
      </c>
      <c r="F3" s="1" t="s">
        <v>7</v>
      </c>
      <c r="G3" s="1" t="s">
        <v>62</v>
      </c>
    </row>
    <row r="4" spans="2:7" x14ac:dyDescent="0.4">
      <c r="B4" s="1" t="s">
        <v>51</v>
      </c>
      <c r="C4" s="1" t="s">
        <v>18</v>
      </c>
      <c r="D4" s="20">
        <v>9000000</v>
      </c>
      <c r="E4" s="3">
        <v>3500000</v>
      </c>
      <c r="F4" s="3">
        <v>5500000</v>
      </c>
      <c r="G4" s="31">
        <v>504166</v>
      </c>
    </row>
    <row r="5" spans="2:7" x14ac:dyDescent="0.4">
      <c r="B5" s="1" t="s">
        <v>31</v>
      </c>
      <c r="C5" s="1" t="s">
        <v>32</v>
      </c>
      <c r="D5" s="20">
        <v>18050000</v>
      </c>
      <c r="E5" s="3">
        <v>3500000</v>
      </c>
      <c r="F5" s="3">
        <v>14500000</v>
      </c>
      <c r="G5" s="31">
        <v>652500</v>
      </c>
    </row>
    <row r="6" spans="2:7" x14ac:dyDescent="0.4">
      <c r="B6" s="1" t="s">
        <v>36</v>
      </c>
      <c r="C6" s="1" t="s">
        <v>21</v>
      </c>
      <c r="D6" s="20">
        <v>33250000</v>
      </c>
      <c r="E6" s="3">
        <v>20000000</v>
      </c>
      <c r="F6" s="3">
        <v>13200000</v>
      </c>
      <c r="G6" s="31">
        <v>1200000</v>
      </c>
    </row>
    <row r="7" spans="2:7" x14ac:dyDescent="0.4">
      <c r="B7" s="1" t="s">
        <v>35</v>
      </c>
      <c r="C7" s="1" t="s">
        <v>21</v>
      </c>
      <c r="D7" s="20">
        <v>35000000</v>
      </c>
      <c r="E7" s="3">
        <v>2400000</v>
      </c>
      <c r="F7" s="3">
        <v>32600000</v>
      </c>
      <c r="G7" s="31">
        <v>950000</v>
      </c>
    </row>
    <row r="8" spans="2:7" x14ac:dyDescent="0.4">
      <c r="B8" s="1" t="s">
        <v>46</v>
      </c>
      <c r="C8" s="1" t="s">
        <v>21</v>
      </c>
      <c r="D8" s="20">
        <v>33250000</v>
      </c>
      <c r="E8" s="3">
        <v>1400000</v>
      </c>
      <c r="F8" s="3">
        <v>31800000</v>
      </c>
      <c r="G8" s="31">
        <v>1431000</v>
      </c>
    </row>
    <row r="9" spans="2:7" x14ac:dyDescent="0.4">
      <c r="B9" s="1" t="s">
        <v>13</v>
      </c>
      <c r="C9" s="1" t="s">
        <v>15</v>
      </c>
      <c r="D9" s="20">
        <v>25000000</v>
      </c>
      <c r="E9" s="3">
        <v>3000000</v>
      </c>
      <c r="F9" s="3">
        <v>22000000</v>
      </c>
      <c r="G9" s="31">
        <v>48000</v>
      </c>
    </row>
    <row r="10" spans="2:7" x14ac:dyDescent="0.4">
      <c r="B10" s="1" t="s">
        <v>41</v>
      </c>
      <c r="C10" s="1" t="s">
        <v>32</v>
      </c>
      <c r="D10" s="20">
        <v>18050000</v>
      </c>
      <c r="E10" s="3">
        <v>1500000</v>
      </c>
      <c r="F10" s="3">
        <v>16500000</v>
      </c>
      <c r="G10" s="31">
        <v>742500</v>
      </c>
    </row>
    <row r="11" spans="2:7" x14ac:dyDescent="0.4">
      <c r="B11" s="1" t="s">
        <v>49</v>
      </c>
      <c r="C11" s="1" t="s">
        <v>18</v>
      </c>
      <c r="D11" s="20">
        <v>9000000</v>
      </c>
      <c r="E11" s="3">
        <v>3200000</v>
      </c>
      <c r="F11" s="3">
        <v>5800000</v>
      </c>
      <c r="G11" s="31">
        <v>531666</v>
      </c>
    </row>
    <row r="12" spans="2:7" x14ac:dyDescent="0.4">
      <c r="B12" s="1" t="s">
        <v>55</v>
      </c>
      <c r="C12" s="1" t="s">
        <v>32</v>
      </c>
      <c r="D12" s="20">
        <v>19000000</v>
      </c>
      <c r="E12" s="3">
        <v>2700000</v>
      </c>
      <c r="F12" s="3">
        <v>16300000</v>
      </c>
      <c r="G12" s="31">
        <v>489000</v>
      </c>
    </row>
    <row r="13" spans="2:7" x14ac:dyDescent="0.4">
      <c r="B13" s="1" t="s">
        <v>48</v>
      </c>
      <c r="C13" s="1" t="s">
        <v>32</v>
      </c>
      <c r="D13" s="20">
        <v>19000000</v>
      </c>
      <c r="E13" s="3">
        <v>2600000</v>
      </c>
      <c r="F13" s="3">
        <v>16400000</v>
      </c>
      <c r="G13" s="31">
        <v>369000</v>
      </c>
    </row>
    <row r="14" spans="2:7" x14ac:dyDescent="0.4">
      <c r="B14" s="1" t="s">
        <v>47</v>
      </c>
      <c r="C14" s="1" t="s">
        <v>21</v>
      </c>
      <c r="D14" s="20">
        <v>35000000</v>
      </c>
      <c r="E14" s="3">
        <v>4500000</v>
      </c>
      <c r="F14" s="3">
        <v>30500000</v>
      </c>
      <c r="G14" s="31">
        <v>667187</v>
      </c>
    </row>
    <row r="15" spans="2:7" x14ac:dyDescent="0.4">
      <c r="B15" s="1" t="s">
        <v>42</v>
      </c>
      <c r="C15" s="1" t="s">
        <v>15</v>
      </c>
      <c r="D15" s="20">
        <v>25000000</v>
      </c>
      <c r="E15" s="3">
        <v>1000000</v>
      </c>
      <c r="F15" s="3">
        <v>24000000</v>
      </c>
      <c r="G15" s="31">
        <v>1080000</v>
      </c>
    </row>
    <row r="16" spans="2:7" x14ac:dyDescent="0.4">
      <c r="B16" s="1" t="s">
        <v>23</v>
      </c>
      <c r="C16" s="1" t="s">
        <v>15</v>
      </c>
      <c r="D16" s="20">
        <v>23750000</v>
      </c>
      <c r="E16" s="3">
        <v>1000000</v>
      </c>
      <c r="F16" s="3">
        <v>22700000</v>
      </c>
      <c r="G16" s="31">
        <v>662083</v>
      </c>
    </row>
    <row r="17" spans="2:7" x14ac:dyDescent="0.4">
      <c r="B17" s="1" t="s">
        <v>20</v>
      </c>
      <c r="C17" s="1" t="s">
        <v>21</v>
      </c>
      <c r="D17" s="20">
        <v>35000000</v>
      </c>
      <c r="E17" s="3">
        <v>24000000</v>
      </c>
      <c r="F17" s="3">
        <v>11000000</v>
      </c>
      <c r="G17" s="31">
        <v>495000</v>
      </c>
    </row>
    <row r="18" spans="2:7" x14ac:dyDescent="0.4">
      <c r="B18" s="1" t="s">
        <v>17</v>
      </c>
      <c r="C18" s="1" t="s">
        <v>18</v>
      </c>
      <c r="D18" s="20">
        <v>9000000</v>
      </c>
      <c r="E18" s="3">
        <v>2800000</v>
      </c>
      <c r="F18" s="3">
        <v>6200000</v>
      </c>
      <c r="G18" s="31">
        <v>189444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M24"/>
  <sheetViews>
    <sheetView workbookViewId="0">
      <selection activeCell="E7" sqref="E7"/>
    </sheetView>
  </sheetViews>
  <sheetFormatPr defaultRowHeight="17.399999999999999" x14ac:dyDescent="0.4"/>
  <cols>
    <col min="5" max="5" width="11" bestFit="1" customWidth="1"/>
    <col min="10" max="10" width="2.19921875" customWidth="1"/>
    <col min="13" max="13" width="11.8984375" bestFit="1" customWidth="1"/>
  </cols>
  <sheetData>
    <row r="2" spans="1:13" x14ac:dyDescent="0.4">
      <c r="A2" t="s">
        <v>0</v>
      </c>
    </row>
    <row r="3" spans="1:13" x14ac:dyDescent="0.4">
      <c r="A3" s="1" t="s">
        <v>68</v>
      </c>
      <c r="B3" s="1" t="s">
        <v>3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62</v>
      </c>
    </row>
    <row r="4" spans="1:13" x14ac:dyDescent="0.4">
      <c r="A4" s="22">
        <v>0.39930555555555602</v>
      </c>
      <c r="B4" s="23" t="s">
        <v>69</v>
      </c>
      <c r="C4" s="23" t="s">
        <v>70</v>
      </c>
      <c r="D4" s="23" t="s">
        <v>18</v>
      </c>
      <c r="E4" s="24">
        <v>9000000</v>
      </c>
      <c r="F4" s="23" t="s">
        <v>71</v>
      </c>
      <c r="G4" s="24">
        <v>5000000</v>
      </c>
      <c r="H4" s="24">
        <v>24</v>
      </c>
      <c r="I4" s="24">
        <v>225000</v>
      </c>
    </row>
    <row r="5" spans="1:13" x14ac:dyDescent="0.4">
      <c r="A5" s="22">
        <v>0.57986111111111105</v>
      </c>
      <c r="B5" s="23" t="s">
        <v>72</v>
      </c>
      <c r="C5" s="23" t="s">
        <v>73</v>
      </c>
      <c r="D5" s="23" t="s">
        <v>25</v>
      </c>
      <c r="E5" s="24">
        <v>31000000</v>
      </c>
      <c r="F5" s="23" t="s">
        <v>74</v>
      </c>
      <c r="G5" s="24">
        <v>20000000</v>
      </c>
      <c r="H5" s="24">
        <v>36</v>
      </c>
      <c r="I5" s="24">
        <v>600000</v>
      </c>
    </row>
    <row r="6" spans="1:13" x14ac:dyDescent="0.4">
      <c r="A6" s="22">
        <v>0.64722222222222203</v>
      </c>
      <c r="B6" s="23" t="s">
        <v>72</v>
      </c>
      <c r="C6" s="23" t="s">
        <v>73</v>
      </c>
      <c r="D6" s="23" t="s">
        <v>25</v>
      </c>
      <c r="E6" s="24">
        <v>31000000</v>
      </c>
      <c r="F6" s="23" t="s">
        <v>74</v>
      </c>
      <c r="G6" s="24">
        <v>20000000</v>
      </c>
      <c r="H6" s="24">
        <v>36</v>
      </c>
      <c r="I6" s="24">
        <v>600000</v>
      </c>
      <c r="L6" s="1" t="s">
        <v>4</v>
      </c>
      <c r="M6" s="1" t="s">
        <v>5</v>
      </c>
    </row>
    <row r="7" spans="1:13" x14ac:dyDescent="0.4">
      <c r="A7" s="22" t="s">
        <v>85</v>
      </c>
      <c r="B7" s="23" t="s">
        <v>72</v>
      </c>
      <c r="C7" s="23" t="s">
        <v>73</v>
      </c>
      <c r="D7" s="23" t="s">
        <v>25</v>
      </c>
      <c r="E7" s="24">
        <v>11</v>
      </c>
      <c r="F7" s="23" t="s">
        <v>74</v>
      </c>
      <c r="G7" s="24">
        <v>20000000</v>
      </c>
      <c r="H7" s="24">
        <v>36</v>
      </c>
      <c r="I7" s="24">
        <v>600000</v>
      </c>
      <c r="L7" s="25" t="s">
        <v>21</v>
      </c>
      <c r="M7" s="26">
        <v>35000000</v>
      </c>
    </row>
    <row r="8" spans="1:13" x14ac:dyDescent="0.4">
      <c r="A8" s="22"/>
      <c r="B8" s="23"/>
      <c r="C8" s="23"/>
      <c r="D8" s="23"/>
      <c r="E8" s="24"/>
      <c r="F8" s="23"/>
      <c r="G8" s="24"/>
      <c r="H8" s="24"/>
      <c r="I8" s="24"/>
      <c r="L8" s="25" t="s">
        <v>18</v>
      </c>
      <c r="M8" s="26">
        <v>9000000</v>
      </c>
    </row>
    <row r="9" spans="1:13" x14ac:dyDescent="0.4">
      <c r="A9" s="22"/>
      <c r="B9" s="23"/>
      <c r="C9" s="23"/>
      <c r="D9" s="23"/>
      <c r="E9" s="24"/>
      <c r="F9" s="23"/>
      <c r="G9" s="24"/>
      <c r="H9" s="24"/>
      <c r="I9" s="24"/>
      <c r="L9" s="25" t="s">
        <v>25</v>
      </c>
      <c r="M9" s="26">
        <v>31000000</v>
      </c>
    </row>
    <row r="10" spans="1:13" x14ac:dyDescent="0.4">
      <c r="A10" s="22"/>
      <c r="B10" s="23"/>
      <c r="C10" s="23"/>
      <c r="D10" s="23"/>
      <c r="E10" s="24"/>
      <c r="F10" s="23"/>
      <c r="G10" s="24"/>
      <c r="H10" s="24"/>
      <c r="I10" s="24"/>
      <c r="L10" s="25" t="s">
        <v>44</v>
      </c>
      <c r="M10" s="26">
        <v>22000000</v>
      </c>
    </row>
    <row r="11" spans="1:13" x14ac:dyDescent="0.4">
      <c r="A11" s="22"/>
      <c r="B11" s="23"/>
      <c r="C11" s="23"/>
      <c r="D11" s="23"/>
      <c r="E11" s="24"/>
      <c r="F11" s="23"/>
      <c r="G11" s="24"/>
      <c r="H11" s="24"/>
      <c r="I11" s="24"/>
      <c r="L11" s="25" t="s">
        <v>15</v>
      </c>
      <c r="M11" s="26">
        <v>25000000</v>
      </c>
    </row>
    <row r="12" spans="1:13" x14ac:dyDescent="0.4">
      <c r="A12" s="22"/>
      <c r="B12" s="23"/>
      <c r="C12" s="23"/>
      <c r="D12" s="23"/>
      <c r="E12" s="24"/>
      <c r="F12" s="23"/>
      <c r="G12" s="24"/>
      <c r="H12" s="24"/>
      <c r="I12" s="24"/>
      <c r="L12" s="25" t="s">
        <v>32</v>
      </c>
      <c r="M12" s="26">
        <v>19000000</v>
      </c>
    </row>
    <row r="13" spans="1:13" x14ac:dyDescent="0.4">
      <c r="A13" s="22"/>
      <c r="B13" s="23"/>
      <c r="C13" s="23"/>
      <c r="D13" s="23"/>
      <c r="E13" s="24"/>
      <c r="F13" s="23"/>
      <c r="G13" s="24"/>
      <c r="H13" s="24"/>
      <c r="I13" s="24"/>
      <c r="L13" s="25" t="s">
        <v>28</v>
      </c>
      <c r="M13" s="26">
        <v>32000000</v>
      </c>
    </row>
    <row r="14" spans="1:13" x14ac:dyDescent="0.4">
      <c r="A14" s="22"/>
      <c r="B14" s="23"/>
      <c r="C14" s="23"/>
      <c r="D14" s="23"/>
      <c r="E14" s="24"/>
      <c r="F14" s="23"/>
      <c r="G14" s="24"/>
      <c r="H14" s="24"/>
      <c r="I14" s="24"/>
      <c r="L14" s="25" t="s">
        <v>30</v>
      </c>
      <c r="M14" s="26">
        <v>15000000</v>
      </c>
    </row>
    <row r="15" spans="1:13" x14ac:dyDescent="0.4">
      <c r="A15" s="22"/>
      <c r="B15" s="23"/>
      <c r="C15" s="23"/>
      <c r="D15" s="23"/>
      <c r="E15" s="24"/>
      <c r="F15" s="23"/>
      <c r="G15" s="24"/>
      <c r="H15" s="24"/>
      <c r="I15" s="24"/>
      <c r="L15" s="25" t="s">
        <v>11</v>
      </c>
      <c r="M15" s="26">
        <v>16000000</v>
      </c>
    </row>
    <row r="16" spans="1:13" x14ac:dyDescent="0.4">
      <c r="A16" s="22"/>
      <c r="B16" s="23"/>
      <c r="C16" s="23"/>
      <c r="D16" s="23"/>
      <c r="E16" s="24"/>
      <c r="F16" s="23"/>
      <c r="G16" s="24"/>
      <c r="H16" s="24"/>
      <c r="I16" s="24"/>
    </row>
    <row r="17" spans="1:9" x14ac:dyDescent="0.4">
      <c r="A17" s="22"/>
      <c r="B17" s="23"/>
      <c r="C17" s="23"/>
      <c r="D17" s="23"/>
      <c r="E17" s="24"/>
      <c r="F17" s="23"/>
      <c r="G17" s="24"/>
      <c r="H17" s="24"/>
      <c r="I17" s="24"/>
    </row>
    <row r="18" spans="1:9" x14ac:dyDescent="0.4">
      <c r="A18" s="22"/>
      <c r="B18" s="23"/>
      <c r="C18" s="23"/>
      <c r="D18" s="23"/>
      <c r="E18" s="24"/>
      <c r="F18" s="23"/>
      <c r="G18" s="24"/>
      <c r="H18" s="24"/>
      <c r="I18" s="24"/>
    </row>
    <row r="19" spans="1:9" x14ac:dyDescent="0.4">
      <c r="A19" s="22"/>
      <c r="B19" s="23"/>
      <c r="C19" s="23"/>
      <c r="D19" s="23"/>
      <c r="E19" s="24"/>
      <c r="F19" s="23"/>
      <c r="G19" s="24"/>
      <c r="H19" s="24"/>
      <c r="I19" s="24"/>
    </row>
    <row r="20" spans="1:9" x14ac:dyDescent="0.4">
      <c r="A20" s="22"/>
      <c r="B20" s="23"/>
      <c r="C20" s="23"/>
      <c r="D20" s="23"/>
      <c r="E20" s="24"/>
      <c r="F20" s="23"/>
      <c r="G20" s="24"/>
      <c r="H20" s="24"/>
      <c r="I20" s="24"/>
    </row>
    <row r="21" spans="1:9" x14ac:dyDescent="0.4">
      <c r="A21" s="22"/>
      <c r="B21" s="23"/>
      <c r="C21" s="23"/>
      <c r="D21" s="23"/>
      <c r="E21" s="24"/>
      <c r="F21" s="23"/>
      <c r="G21" s="24"/>
      <c r="H21" s="24"/>
      <c r="I21" s="24"/>
    </row>
    <row r="22" spans="1:9" x14ac:dyDescent="0.4">
      <c r="A22" s="22"/>
      <c r="B22" s="23"/>
      <c r="C22" s="23"/>
      <c r="D22" s="23"/>
      <c r="E22" s="24"/>
      <c r="F22" s="23"/>
      <c r="G22" s="24"/>
      <c r="H22" s="24"/>
      <c r="I22" s="24"/>
    </row>
    <row r="23" spans="1:9" x14ac:dyDescent="0.4">
      <c r="A23" s="22"/>
      <c r="B23" s="23"/>
      <c r="C23" s="23"/>
      <c r="D23" s="23"/>
      <c r="E23" s="24"/>
      <c r="F23" s="23"/>
      <c r="G23" s="24"/>
      <c r="H23" s="24"/>
      <c r="I23" s="24"/>
    </row>
    <row r="24" spans="1:9" x14ac:dyDescent="0.4">
      <c r="A24" s="22"/>
      <c r="B24" s="23"/>
      <c r="C24" s="23"/>
      <c r="D24" s="23"/>
      <c r="E24" s="24"/>
      <c r="F24" s="23"/>
      <c r="G24" s="24"/>
      <c r="H24" s="24"/>
      <c r="I24" s="24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자동차판매">
          <controlPr defaultSize="0" autoLine="0" r:id="rId4">
            <anchor moveWithCells="1">
              <from>
                <xdr:col>11</xdr:col>
                <xdr:colOff>0</xdr:colOff>
                <xdr:row>2</xdr:row>
                <xdr:rowOff>0</xdr:rowOff>
              </from>
              <to>
                <xdr:col>14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자동차판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윤영 박</cp:lastModifiedBy>
  <cp:lastPrinted>2024-10-30T07:59:38Z</cp:lastPrinted>
  <dcterms:created xsi:type="dcterms:W3CDTF">2023-08-09T00:13:15Z</dcterms:created>
  <dcterms:modified xsi:type="dcterms:W3CDTF">2024-10-30T09:13:53Z</dcterms:modified>
</cp:coreProperties>
</file>