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s1\Desktop\2024 시나공 컴활\02 최신기출유형\10회\"/>
    </mc:Choice>
  </mc:AlternateContent>
  <xr:revisionPtr revIDLastSave="0" documentId="13_ncr:1_{7FB0DEFF-2D7C-4FD1-A01A-C5342880128D}" xr6:coauthVersionLast="47" xr6:coauthVersionMax="47" xr10:uidLastSave="{00000000-0000-0000-0000-000000000000}"/>
  <bookViews>
    <workbookView xWindow="-120" yWindow="-120" windowWidth="29040" windowHeight="1584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</extLst>
</workbook>
</file>

<file path=xl/calcChain.xml><?xml version="1.0" encoding="utf-8"?>
<calcChain xmlns="http://schemas.openxmlformats.org/spreadsheetml/2006/main">
  <c r="A37" i="1" l="1"/>
  <c r="N4" i="3" a="1"/>
  <c r="N4" i="3"/>
  <c r="N5" i="3" a="1"/>
  <c r="N5" i="3" s="1"/>
  <c r="N6" i="3" a="1"/>
  <c r="N6" i="3" s="1"/>
  <c r="N7" i="3" a="1"/>
  <c r="N7" i="3"/>
  <c r="N8" i="3" a="1"/>
  <c r="N8" i="3" s="1"/>
  <c r="N9" i="3" a="1"/>
  <c r="N9" i="3" s="1"/>
  <c r="N10" i="3" a="1"/>
  <c r="N10" i="3" s="1"/>
  <c r="N11" i="3" a="1"/>
  <c r="N11" i="3" s="1"/>
  <c r="N3" i="3" a="1"/>
  <c r="N3" i="3" s="1"/>
  <c r="M18" i="3"/>
  <c r="M14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B13" i="5"/>
  <c r="J4" i="3"/>
  <c r="J10" i="3"/>
  <c r="J16" i="3"/>
  <c r="J22" i="3"/>
  <c r="J28" i="3"/>
  <c r="J5" i="3"/>
  <c r="J11" i="3"/>
  <c r="J17" i="3"/>
  <c r="J23" i="3"/>
  <c r="J29" i="3"/>
  <c r="J6" i="3"/>
  <c r="J12" i="3"/>
  <c r="J18" i="3"/>
  <c r="J24" i="3"/>
  <c r="J30" i="3"/>
  <c r="J7" i="3"/>
  <c r="J13" i="3"/>
  <c r="J19" i="3"/>
  <c r="J25" i="3"/>
  <c r="J31" i="3"/>
  <c r="J8" i="3"/>
  <c r="J14" i="3"/>
  <c r="J20" i="3"/>
  <c r="J26" i="3"/>
  <c r="J32" i="3"/>
  <c r="J9" i="3"/>
  <c r="J15" i="3"/>
  <c r="J21" i="3"/>
  <c r="J27" i="3"/>
  <c r="J33" i="3"/>
  <c r="J3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F781F50-9502-4ECE-ABDC-96B505F3A7A5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E5FB2DA-3E59-47B5-B916-8D0E0536C132}" name="자동차판매" type="103" refreshedVersion="7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Users\as1\Desktop\2024 시나공 컴활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자동차판매].[차종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<sst xmlns="http://schemas.openxmlformats.org/spreadsheetml/2006/main" count="546" uniqueCount="87">
  <si>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</si>
  <si>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</si>
  <si>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</si>
  <si>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</si>
  <si>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</si>
  <si>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</si>
  <si>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</si>
  <si>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</si>
  <si>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</si>
  <si>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</si>
  <si>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</si>
  <si>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</si>
  <si>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</si>
  <si>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</si>
  <si>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</si>
  <si>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</si>
  <si>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</si>
  <si>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</si>
  <si>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</si>
  <si>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</si>
  <si>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</si>
  <si>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</si>
  <si>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</si>
  <si>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</si>
  <si>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</si>
  <si>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</si>
  <si>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</si>
  <si>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</si>
  <si>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</si>
  <si>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</si>
  <si>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</si>
  <si>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</si>
  <si>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</si>
  <si>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</si>
  <si>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</si>
  <si>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</si>
  <si>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</si>
  <si>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</si>
  <si>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</si>
  <si>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</si>
  <si>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</si>
  <si>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</si>
  <si>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</si>
  <si>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</si>
  <si>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</si>
  <si>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</si>
  <si>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</si>
  <si>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</si>
  <si>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</si>
  <si>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</si>
  <si>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</si>
  <si>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</si>
  <si>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</si>
  <si>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</si>
  <si>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</si>
  <si>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</si>
  <si>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</si>
  <si>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</si>
  <si>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</si>
  <si>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</si>
  <si>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</si>
  <si>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</si>
  <si>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</si>
  <si>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</si>
  <si>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</si>
  <si>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</si>
  <si>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거래건수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</si>
  <si>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</si>
  <si>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</si>
  <si>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</si>
  <si>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</si>
  <si>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</si>
  <si>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</si>
  <si>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</si>
  <si>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</si>
  <si>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</si>
  <si>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조건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</si>
  <si>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</si>
  <si>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</si>
  <si>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</si>
  <si>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</si>
  <si>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</si>
  <si>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</si>
  <si>
    <t>구분</t>
    <phoneticPr fontId="1" type="noConversion"/>
  </si>
  <si>
    <t>담당자</t>
    <phoneticPr fontId="1" type="noConversion"/>
  </si>
  <si>
    <t>승*</t>
    <phoneticPr fontId="1" type="noConversion"/>
  </si>
  <si>
    <t>김정민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</si>
</sst>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0&quot;개&quot;&quot;월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glow>
                    <a:schemeClr val="accent1">
                      <a:alpha val="39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r>
              <a:rPr lang="ko-KR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glow>
                  <a:schemeClr val="accent1">
                    <a:alpha val="39000"/>
                  </a:schemeClr>
                </a:glow>
              </a:effectLst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effectLst>
                        <a:glow>
                          <a:schemeClr val="accent1">
                            <a:alpha val="39000"/>
                          </a:schemeClr>
                        </a:glow>
                      </a:effectLst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3D9E-4BB3-B288-31830E846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effectLst>
                      <a:glow>
                        <a:schemeClr val="accent1">
                          <a:alpha val="39000"/>
                        </a:schemeClr>
                      </a:glow>
                    </a:effectLst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glow>
                        <a:schemeClr val="accent1">
                          <a:alpha val="39000"/>
                        </a:schemeClr>
                      </a:glo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glow>
                      <a:schemeClr val="accent1">
                        <a:alpha val="39000"/>
                      </a:schemeClr>
                    </a:glow>
                  </a:effectLst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glow>
                    <a:schemeClr val="accent1">
                      <a:alpha val="39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glow>
                        <a:schemeClr val="accent1">
                          <a:alpha val="39000"/>
                        </a:schemeClr>
                      </a:glo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glow>
                      <a:schemeClr val="accent1">
                        <a:alpha val="39000"/>
                      </a:schemeClr>
                    </a:glow>
                  </a:effectLst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glow>
                    <a:schemeClr val="accent1">
                      <a:alpha val="39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glow>
                        <a:schemeClr val="accent1">
                          <a:alpha val="39000"/>
                        </a:schemeClr>
                      </a:glow>
                    </a:effectLst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glow>
                  <a:schemeClr val="accent1">
                    <a:alpha val="39000"/>
                  </a:schemeClr>
                </a:glow>
              </a:effectLst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>
          <a:effectLst>
            <a:glow>
              <a:schemeClr val="accent1">
                <a:alpha val="39000"/>
              </a:schemeClr>
            </a:glow>
          </a:effectLst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629025" y="0"/>
          <a:ext cx="10096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4638675" y="0"/>
          <a:ext cx="10096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0</xdr:colOff>
          <xdr:row>4</xdr:row>
          <xdr:rowOff>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s1" refreshedDate="45588.780559722225" backgroundQuery="1" createdVersion="7" refreshedVersion="7" minRefreshableVersion="3" recordCount="0" supportSubquery="1" supportAdvancedDrill="1" xr:uid="{0746C70A-C244-4394-9B98-B1D55C117641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AC652A-883E-49ED-B40A-3019DEA81063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compact="0" compactData="0" multipleFieldFilters="0">
  <location ref="B4:G13" firstHeaderRow="1" firstDataRow="2" firstDataCol="2" rowPageCount="1" colPageCount="1"/>
  <pivotFields count="5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3" subtotal="max" baseField="1" baseItem="0" numFmtId="42"/>
    <dataField name="평균: 할부기간" fld="4" subtotal="average" baseField="1" baseItem="0" numFmtId="177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5"/>
  <sheetViews>
    <sheetView topLeftCell="A13" workbookViewId="0">
      <selection activeCell="A38" sqref="A38"/>
    </sheetView>
  </sheetViews>
  <sheetFormatPr defaultRowHeight="16.5" x14ac:dyDescent="0.3"/>
  <cols>
    <col min="1" max="1" width="12.5" bestFit="1" customWidth="1"/>
    <col min="2" max="2" width="9" bestFit="1" customWidth="1"/>
    <col min="3" max="3" width="7.125" bestFit="1" customWidth="1"/>
    <col min="5" max="5" width="13.625" bestFit="1" customWidth="1"/>
    <col min="6" max="6" width="7.375" bestFit="1" customWidth="1"/>
    <col min="7" max="7" width="13.625" bestFit="1" customWidth="1"/>
  </cols>
  <sheetData>
    <row r="1" spans="1:8" x14ac:dyDescent="0.3">
      <c r="A1" t="s">
        <v>0</v>
      </c>
    </row>
    <row r="2" spans="1:8" x14ac:dyDescent="0.3">
      <c r="A2" s="1" t="s">
        <v>1</v>
      </c>
      <c r="B2" s="1" t="s">
        <v>75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3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3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3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3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3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3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3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3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3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3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3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3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3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3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3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3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3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3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3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3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3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3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3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3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3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3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3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3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3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3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3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3">
      <c r="A36" t="s">
        <v>76</v>
      </c>
    </row>
    <row r="37" spans="1:8" x14ac:dyDescent="0.3">
      <c r="A37" t="b">
        <f>AND(MONTH(A3)&lt;=6,_xlfn.RANK.EQ(G3,$G$3:$G$34,0)&lt;=10)</f>
        <v>0</v>
      </c>
    </row>
    <row r="39" spans="1:8" x14ac:dyDescent="0.3">
      <c r="A39" s="1" t="s">
        <v>1</v>
      </c>
      <c r="B39" s="1" t="s">
        <v>75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3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3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3">
      <c r="A42" s="2">
        <v>43889</v>
      </c>
      <c r="B42" s="28">
        <v>0.65069444444444446</v>
      </c>
      <c r="C42" s="1" t="s">
        <v>35</v>
      </c>
      <c r="D42" s="1" t="s">
        <v>21</v>
      </c>
      <c r="E42" s="3">
        <v>35000000</v>
      </c>
      <c r="F42" s="1" t="s">
        <v>12</v>
      </c>
      <c r="G42" s="3">
        <v>32600000</v>
      </c>
      <c r="H42" s="1">
        <v>36</v>
      </c>
    </row>
    <row r="43" spans="1:8" x14ac:dyDescent="0.3">
      <c r="A43" s="2">
        <v>43916</v>
      </c>
      <c r="B43" s="28">
        <v>0.75208333333333333</v>
      </c>
      <c r="C43" s="1" t="s">
        <v>47</v>
      </c>
      <c r="D43" s="1" t="s">
        <v>21</v>
      </c>
      <c r="E43" s="3">
        <v>35000000</v>
      </c>
      <c r="F43" s="1" t="s">
        <v>12</v>
      </c>
      <c r="G43" s="3">
        <v>30500000</v>
      </c>
      <c r="H43" s="1">
        <v>48</v>
      </c>
    </row>
    <row r="44" spans="1:8" x14ac:dyDescent="0.3">
      <c r="A44" s="2">
        <v>44000</v>
      </c>
      <c r="B44" s="28">
        <v>0.52916666666666667</v>
      </c>
      <c r="C44" s="1" t="s">
        <v>52</v>
      </c>
      <c r="D44" s="1" t="s">
        <v>25</v>
      </c>
      <c r="E44" s="3">
        <v>31000000</v>
      </c>
      <c r="F44" s="1" t="s">
        <v>33</v>
      </c>
      <c r="G44" s="3">
        <v>30000000</v>
      </c>
      <c r="H44" s="1">
        <v>48</v>
      </c>
    </row>
    <row r="45" spans="1:8" x14ac:dyDescent="0.3">
      <c r="A45" s="2">
        <v>43968</v>
      </c>
      <c r="B45" s="28">
        <v>0.4513888888888889</v>
      </c>
      <c r="C45" s="1" t="s">
        <v>56</v>
      </c>
      <c r="D45" s="1" t="s">
        <v>28</v>
      </c>
      <c r="E45" s="3">
        <v>32000000</v>
      </c>
      <c r="F45" s="1" t="s">
        <v>22</v>
      </c>
      <c r="G45" s="3">
        <v>30100000</v>
      </c>
      <c r="H45" s="1">
        <v>24</v>
      </c>
    </row>
  </sheetData>
  <phoneticPr fontId="1" type="noConversion"/>
  <conditionalFormatting sqref="A3:H34">
    <cfRule type="expression" dxfId="1" priority="1">
      <formula>AND($B3&gt;=0.5,$E3&gt;AVERAGE($E$3:$E$34))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topLeftCell="A10" workbookViewId="0"/>
  </sheetViews>
  <sheetFormatPr defaultRowHeight="16.5" x14ac:dyDescent="0.3"/>
  <cols>
    <col min="1" max="1" width="4.25" customWidth="1"/>
    <col min="2" max="2" width="11" customWidth="1"/>
    <col min="3" max="3" width="11.25" customWidth="1"/>
    <col min="4" max="4" width="10.625" customWidth="1"/>
    <col min="5" max="5" width="11.375" customWidth="1"/>
    <col min="6" max="6" width="15.75" customWidth="1"/>
    <col min="7" max="7" width="14.375" customWidth="1"/>
    <col min="8" max="8" width="14" customWidth="1"/>
  </cols>
  <sheetData>
    <row r="1" spans="2:8" ht="16.5" customHeight="1" x14ac:dyDescent="0.3">
      <c r="B1" s="32" t="s">
        <v>59</v>
      </c>
      <c r="C1" s="32"/>
      <c r="D1" s="32"/>
      <c r="E1" s="32"/>
      <c r="F1" s="32"/>
      <c r="G1" s="32"/>
      <c r="H1" s="32"/>
    </row>
    <row r="2" spans="2:8" ht="16.5" customHeight="1" x14ac:dyDescent="0.3">
      <c r="B2" s="32"/>
      <c r="C2" s="32"/>
      <c r="D2" s="32"/>
      <c r="E2" s="32"/>
      <c r="F2" s="32"/>
      <c r="G2" s="32"/>
      <c r="H2" s="32"/>
    </row>
    <row r="3" spans="2:8" x14ac:dyDescent="0.3">
      <c r="B3" t="s">
        <v>0</v>
      </c>
    </row>
    <row r="4" spans="2:8" x14ac:dyDescent="0.3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3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3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3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3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3">
      <c r="B9" s="7" t="s">
        <v>19</v>
      </c>
      <c r="C9" s="8" t="s">
        <v>34</v>
      </c>
      <c r="D9" s="8" t="s">
        <v>14</v>
      </c>
      <c r="E9" s="8" t="s">
        <v>25</v>
      </c>
      <c r="F9" s="9">
        <v>9000000</v>
      </c>
      <c r="G9" s="9">
        <v>1600000</v>
      </c>
      <c r="H9" s="10">
        <v>43877</v>
      </c>
    </row>
    <row r="10" spans="2:8" x14ac:dyDescent="0.3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3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3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3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3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3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3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3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3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3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3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3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3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3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3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3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3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3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3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3">
      <c r="B29" s="8"/>
      <c r="C29" s="8"/>
      <c r="D29" s="8"/>
      <c r="E29" s="8"/>
      <c r="F29" s="9"/>
      <c r="G29" s="9"/>
      <c r="H29" s="11"/>
    </row>
    <row r="30" spans="2:8" x14ac:dyDescent="0.3">
      <c r="B30" s="12" t="s">
        <v>60</v>
      </c>
      <c r="C30" s="12"/>
      <c r="D30" s="12"/>
      <c r="E30" s="12"/>
      <c r="F30" s="13"/>
      <c r="G30" s="13"/>
      <c r="H30" s="14"/>
    </row>
    <row r="31" spans="2:8" x14ac:dyDescent="0.3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3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3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3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3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3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3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3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3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landscape" r:id="rId1"/>
  <headerFooter>
    <oddHeader>&amp;R&amp;P쪽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workbookViewId="0">
      <selection activeCell="P24" sqref="P24"/>
    </sheetView>
  </sheetViews>
  <sheetFormatPr defaultRowHeight="16.5" x14ac:dyDescent="0.3"/>
  <cols>
    <col min="1" max="1" width="11.125" bestFit="1" customWidth="1"/>
    <col min="5" max="5" width="11.875" bestFit="1" customWidth="1"/>
    <col min="6" max="6" width="13.5" bestFit="1" customWidth="1"/>
    <col min="8" max="8" width="11.875" bestFit="1" customWidth="1"/>
    <col min="10" max="10" width="11.625" customWidth="1"/>
    <col min="11" max="11" width="2.25" customWidth="1"/>
    <col min="13" max="14" width="11.875" bestFit="1" customWidth="1"/>
  </cols>
  <sheetData>
    <row r="1" spans="1:14" x14ac:dyDescent="0.3">
      <c r="A1" t="s">
        <v>0</v>
      </c>
      <c r="L1" t="s">
        <v>60</v>
      </c>
    </row>
    <row r="2" spans="1:14" x14ac:dyDescent="0.3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3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ROUNDDOWN(IF(MONTH(A3)&gt;=7,VLOOKUP(D3,$L$3:$M$11,2,0)*0.95,VLOOKUP(D3,$L$3:$M$11,2,0)),-4)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>
        <f>fn월불입액(H3,I3)</f>
        <v>1359000</v>
      </c>
      <c r="L3" s="1" t="s">
        <v>21</v>
      </c>
      <c r="M3" s="3">
        <v>35000000</v>
      </c>
      <c r="N3" s="20">
        <f t="array" ref="N3">IFERROR(AVERAGE(IF((L3=$D$3:$D$34)*(MONTH($A$3:$A$34)&gt;=7),$F$3:$F$34)),"")</f>
        <v>10700000</v>
      </c>
    </row>
    <row r="4" spans="1:14" x14ac:dyDescent="0.3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ROUNDDOWN(IF(MONTH(A4)&gt;=7,VLOOKUP(D4,$L$3:$M$11,2,0)*0.95,VLOOKUP(D4,$L$3:$M$11,2,0)),-4)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>
        <f t="shared" ref="J4:J34" si="1">fn월불입액(H4,I4)</f>
        <v>1264500</v>
      </c>
      <c r="L4" s="1" t="s">
        <v>18</v>
      </c>
      <c r="M4" s="3">
        <v>9000000</v>
      </c>
      <c r="N4" s="20" t="str">
        <f t="array" ref="N4">IFERROR(AVERAGE(IF((L4=$D$3:$D$34)*(MONTH($A$3:$A$34)&gt;=7),$F$3:$F$34)),"")</f>
        <v/>
      </c>
    </row>
    <row r="5" spans="1:14" x14ac:dyDescent="0.3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>
        <f t="shared" si="1"/>
        <v>742500</v>
      </c>
      <c r="L5" s="1" t="s">
        <v>11</v>
      </c>
      <c r="M5" s="3">
        <v>16000000</v>
      </c>
      <c r="N5" s="20">
        <f t="array" ref="N5">IFERROR(AVERAGE(IF((L5=$D$3:$D$34)*(MONTH($A$3:$A$34)&gt;=7),$F$3:$F$34)),"")</f>
        <v>2750000</v>
      </c>
    </row>
    <row r="6" spans="1:14" x14ac:dyDescent="0.3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>
        <f t="shared" si="1"/>
        <v>255600</v>
      </c>
      <c r="L6" s="1" t="s">
        <v>25</v>
      </c>
      <c r="M6" s="3">
        <v>31000000</v>
      </c>
      <c r="N6" s="20">
        <f t="array" ref="N6">IFERROR(AVERAGE(IF((L6=$D$3:$D$34)*(MONTH($A$3:$A$34)&gt;=7),$F$3:$F$34)),"")</f>
        <v>1950000</v>
      </c>
    </row>
    <row r="7" spans="1:14" x14ac:dyDescent="0.3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>
        <f t="shared" si="1"/>
        <v>504166</v>
      </c>
      <c r="L7" s="1" t="s">
        <v>44</v>
      </c>
      <c r="M7" s="3">
        <v>22000000</v>
      </c>
      <c r="N7" s="20" t="str">
        <f t="array" ref="N7">IFERROR(AVERAGE(IF((L7=$D$3:$D$34)*(MONTH($A$3:$A$34)&gt;=7),$F$3:$F$34)),"")</f>
        <v/>
      </c>
    </row>
    <row r="8" spans="1:14" x14ac:dyDescent="0.3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>
        <f t="shared" si="1"/>
        <v>656250</v>
      </c>
      <c r="L8" s="1" t="s">
        <v>15</v>
      </c>
      <c r="M8" s="3">
        <v>25000000</v>
      </c>
      <c r="N8" s="20">
        <f t="array" ref="N8">IFERROR(AVERAGE(IF((L8=$D$3:$D$34)*(MONTH($A$3:$A$34)&gt;=7),$F$3:$F$34)),"")</f>
        <v>1000000</v>
      </c>
    </row>
    <row r="9" spans="1:14" x14ac:dyDescent="0.3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>
        <f t="shared" si="1"/>
        <v>845833</v>
      </c>
      <c r="L9" s="1" t="s">
        <v>32</v>
      </c>
      <c r="M9" s="3">
        <v>19000000</v>
      </c>
      <c r="N9" s="20">
        <f t="array" ref="N9">IFERROR(AVERAGE(IF((L9=$D$3:$D$34)*(MONTH($A$3:$A$34)&gt;=7),$F$3:$F$34)),"")</f>
        <v>2500000</v>
      </c>
    </row>
    <row r="10" spans="1:14" x14ac:dyDescent="0.3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>
        <f t="shared" si="1"/>
        <v>385000</v>
      </c>
      <c r="L10" s="1" t="s">
        <v>28</v>
      </c>
      <c r="M10" s="3">
        <v>32000000</v>
      </c>
      <c r="N10" s="20">
        <f t="array" ref="N10">IFERROR(AVERAGE(IF((L10=$D$3:$D$34)*(MONTH($A$3:$A$34)&gt;=7),$F$3:$F$34)),"")</f>
        <v>200000</v>
      </c>
    </row>
    <row r="11" spans="1:14" x14ac:dyDescent="0.3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>
        <f t="shared" si="1"/>
        <v>321000</v>
      </c>
      <c r="L11" s="1" t="s">
        <v>30</v>
      </c>
      <c r="M11" s="3">
        <v>15000000</v>
      </c>
      <c r="N11" s="20">
        <f t="array" ref="N11">IFERROR(AVERAGE(IF((L11=$D$3:$D$34)*(MONTH($A$3:$A$34)&gt;=7),$F$3:$F$34)),"")</f>
        <v>1300000</v>
      </c>
    </row>
    <row r="12" spans="1:14" x14ac:dyDescent="0.3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>
        <f t="shared" si="1"/>
        <v>586250</v>
      </c>
    </row>
    <row r="13" spans="1:14" x14ac:dyDescent="0.3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>
        <f t="shared" si="1"/>
        <v>1431000</v>
      </c>
      <c r="L13" t="s">
        <v>64</v>
      </c>
    </row>
    <row r="14" spans="1:14" x14ac:dyDescent="0.3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>
        <f t="shared" si="1"/>
        <v>667187</v>
      </c>
      <c r="L14" s="19" t="s">
        <v>4</v>
      </c>
      <c r="M14" s="1" t="str">
        <f>INDEX(A3:J34,MATCH(MIN(A3:A34),A3:A34,0),4)</f>
        <v>쏘나타</v>
      </c>
    </row>
    <row r="15" spans="1:14" x14ac:dyDescent="0.3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>
        <f t="shared" si="1"/>
        <v>369000</v>
      </c>
    </row>
    <row r="16" spans="1:14" x14ac:dyDescent="0.3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>
        <f t="shared" si="1"/>
        <v>531666</v>
      </c>
    </row>
    <row r="17" spans="1:13" x14ac:dyDescent="0.3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>
        <f t="shared" si="1"/>
        <v>495000</v>
      </c>
      <c r="L17" t="s">
        <v>65</v>
      </c>
    </row>
    <row r="18" spans="1:13" x14ac:dyDescent="0.3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>
        <f t="shared" si="1"/>
        <v>261000</v>
      </c>
      <c r="L18" s="19" t="s">
        <v>66</v>
      </c>
      <c r="M18" s="1" t="str">
        <f>DCOUNTA(A2:J34,2,L20:M21)&amp;"건"</f>
        <v>6건</v>
      </c>
    </row>
    <row r="19" spans="1:13" x14ac:dyDescent="0.3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>
        <f t="shared" si="1"/>
        <v>832500</v>
      </c>
    </row>
    <row r="20" spans="1:13" x14ac:dyDescent="0.3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>
        <f t="shared" si="1"/>
        <v>489000</v>
      </c>
      <c r="L20" t="s">
        <v>83</v>
      </c>
      <c r="M20" t="s">
        <v>84</v>
      </c>
    </row>
    <row r="21" spans="1:13" x14ac:dyDescent="0.3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>
        <f t="shared" si="1"/>
        <v>1354500</v>
      </c>
      <c r="L21" t="s">
        <v>85</v>
      </c>
      <c r="M21" t="s">
        <v>86</v>
      </c>
    </row>
    <row r="22" spans="1:13" x14ac:dyDescent="0.3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>
        <f t="shared" si="1"/>
        <v>441000</v>
      </c>
    </row>
    <row r="23" spans="1:13" x14ac:dyDescent="0.3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>
        <f t="shared" si="1"/>
        <v>607500</v>
      </c>
    </row>
    <row r="24" spans="1:13" x14ac:dyDescent="0.3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>
        <f t="shared" si="1"/>
        <v>387000</v>
      </c>
    </row>
    <row r="25" spans="1:13" x14ac:dyDescent="0.3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>
        <f t="shared" si="1"/>
        <v>652500</v>
      </c>
    </row>
    <row r="26" spans="1:13" x14ac:dyDescent="0.3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>
        <f t="shared" si="1"/>
        <v>643125</v>
      </c>
    </row>
    <row r="27" spans="1:13" x14ac:dyDescent="0.3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>
        <f t="shared" si="1"/>
        <v>950833</v>
      </c>
    </row>
    <row r="28" spans="1:13" x14ac:dyDescent="0.3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>
        <f t="shared" si="1"/>
        <v>481250</v>
      </c>
    </row>
    <row r="29" spans="1:13" x14ac:dyDescent="0.3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>
        <f t="shared" si="1"/>
        <v>189444</v>
      </c>
    </row>
    <row r="30" spans="1:13" x14ac:dyDescent="0.3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>
        <f t="shared" si="1"/>
        <v>495000</v>
      </c>
    </row>
    <row r="31" spans="1:13" x14ac:dyDescent="0.3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>
        <f t="shared" si="1"/>
        <v>662083</v>
      </c>
    </row>
    <row r="32" spans="1:13" x14ac:dyDescent="0.3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>
        <f t="shared" si="1"/>
        <v>1210000</v>
      </c>
    </row>
    <row r="33" spans="1:10" x14ac:dyDescent="0.3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>
        <f t="shared" si="1"/>
        <v>1080000</v>
      </c>
    </row>
    <row r="34" spans="1:10" x14ac:dyDescent="0.3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>
        <f t="shared" si="1"/>
        <v>612500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G12" sqref="G12"/>
    </sheetView>
  </sheetViews>
  <sheetFormatPr defaultRowHeight="16.5" x14ac:dyDescent="0.3"/>
  <cols>
    <col min="1" max="1" width="3.5" customWidth="1"/>
    <col min="2" max="2" width="21.5" bestFit="1" customWidth="1"/>
    <col min="3" max="3" width="18.375" bestFit="1" customWidth="1"/>
    <col min="4" max="7" width="15.25" bestFit="1" customWidth="1"/>
    <col min="8" max="8" width="12" bestFit="1" customWidth="1"/>
    <col min="9" max="9" width="16.625" bestFit="1" customWidth="1"/>
    <col min="10" max="10" width="14.5" bestFit="1" customWidth="1"/>
    <col min="11" max="11" width="21.5" bestFit="1" customWidth="1"/>
    <col min="12" max="12" width="19.375" bestFit="1" customWidth="1"/>
  </cols>
  <sheetData>
    <row r="2" spans="2:7" x14ac:dyDescent="0.3">
      <c r="B2" s="29" t="s">
        <v>4</v>
      </c>
      <c r="C2" t="s" vm="1">
        <v>77</v>
      </c>
    </row>
    <row r="4" spans="2:7" x14ac:dyDescent="0.3">
      <c r="D4" s="29" t="s">
        <v>6</v>
      </c>
    </row>
    <row r="5" spans="2:7" x14ac:dyDescent="0.3">
      <c r="B5" s="29" t="s">
        <v>3</v>
      </c>
      <c r="C5" s="29" t="s">
        <v>78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3">
      <c r="B6" t="s">
        <v>14</v>
      </c>
      <c r="C6" t="s">
        <v>79</v>
      </c>
      <c r="D6" s="30">
        <v>35000000</v>
      </c>
      <c r="E6" s="30">
        <v>32000000</v>
      </c>
      <c r="F6" s="30">
        <v>31000000</v>
      </c>
      <c r="G6" s="30">
        <v>31000000</v>
      </c>
    </row>
    <row r="7" spans="2:7" x14ac:dyDescent="0.3">
      <c r="C7" t="s">
        <v>81</v>
      </c>
      <c r="D7" s="31">
        <v>20</v>
      </c>
      <c r="E7" s="31">
        <v>31.2</v>
      </c>
      <c r="F7" s="31">
        <v>36</v>
      </c>
      <c r="G7" s="31">
        <v>36</v>
      </c>
    </row>
    <row r="8" spans="2:7" x14ac:dyDescent="0.3">
      <c r="B8" t="s">
        <v>27</v>
      </c>
      <c r="C8" t="s">
        <v>79</v>
      </c>
      <c r="D8" s="30">
        <v>31000000</v>
      </c>
      <c r="E8" s="30">
        <v>35000000</v>
      </c>
      <c r="F8" s="30">
        <v>16000000</v>
      </c>
      <c r="G8" s="30">
        <v>32000000</v>
      </c>
    </row>
    <row r="9" spans="2:7" x14ac:dyDescent="0.3">
      <c r="C9" t="s">
        <v>81</v>
      </c>
      <c r="D9" s="31">
        <v>30</v>
      </c>
      <c r="E9" s="31">
        <v>24</v>
      </c>
      <c r="F9" s="31">
        <v>24</v>
      </c>
      <c r="G9" s="31">
        <v>48</v>
      </c>
    </row>
    <row r="10" spans="2:7" x14ac:dyDescent="0.3">
      <c r="B10" t="s">
        <v>10</v>
      </c>
      <c r="C10" t="s">
        <v>79</v>
      </c>
      <c r="D10" s="30">
        <v>35000000</v>
      </c>
      <c r="E10" s="30">
        <v>22000000</v>
      </c>
      <c r="F10" s="30">
        <v>25000000</v>
      </c>
      <c r="G10" s="30">
        <v>19000000</v>
      </c>
    </row>
    <row r="11" spans="2:7" x14ac:dyDescent="0.3">
      <c r="C11" t="s">
        <v>81</v>
      </c>
      <c r="D11" s="31">
        <v>48</v>
      </c>
      <c r="E11" s="31">
        <v>24</v>
      </c>
      <c r="F11" s="31">
        <v>36</v>
      </c>
      <c r="G11" s="31">
        <v>36</v>
      </c>
    </row>
    <row r="12" spans="2:7" x14ac:dyDescent="0.3">
      <c r="B12" t="s">
        <v>80</v>
      </c>
      <c r="D12" s="30">
        <v>35000000</v>
      </c>
      <c r="E12" s="30">
        <v>35000000</v>
      </c>
      <c r="F12" s="30">
        <v>31000000</v>
      </c>
      <c r="G12" s="30">
        <v>32000000</v>
      </c>
    </row>
    <row r="13" spans="2:7" x14ac:dyDescent="0.3">
      <c r="B13" t="s">
        <v>82</v>
      </c>
      <c r="D13" s="31">
        <v>33</v>
      </c>
      <c r="E13" s="31">
        <v>29.142857142857142</v>
      </c>
      <c r="F13" s="31">
        <v>34</v>
      </c>
      <c r="G13" s="31">
        <v>38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B13" sqref="B13"/>
    </sheetView>
  </sheetViews>
  <sheetFormatPr defaultRowHeight="16.5" x14ac:dyDescent="0.3"/>
  <cols>
    <col min="1" max="1" width="11.875" customWidth="1"/>
    <col min="2" max="2" width="13.625" bestFit="1" customWidth="1"/>
  </cols>
  <sheetData>
    <row r="2" spans="1:2" x14ac:dyDescent="0.3">
      <c r="A2" t="s">
        <v>0</v>
      </c>
    </row>
    <row r="3" spans="1:2" x14ac:dyDescent="0.3">
      <c r="A3" s="1" t="s">
        <v>4</v>
      </c>
      <c r="B3" s="1" t="s">
        <v>7</v>
      </c>
    </row>
    <row r="4" spans="1:2" x14ac:dyDescent="0.3">
      <c r="A4" s="1" t="s">
        <v>21</v>
      </c>
      <c r="B4" s="3">
        <v>23820000</v>
      </c>
    </row>
    <row r="5" spans="1:2" x14ac:dyDescent="0.3">
      <c r="A5" s="1" t="s">
        <v>18</v>
      </c>
      <c r="B5" s="3">
        <v>9961999.999999959</v>
      </c>
    </row>
    <row r="6" spans="1:2" x14ac:dyDescent="0.3">
      <c r="A6" s="1" t="s">
        <v>11</v>
      </c>
      <c r="B6" s="3">
        <v>13133000</v>
      </c>
    </row>
    <row r="7" spans="1:2" x14ac:dyDescent="0.3">
      <c r="A7" s="1" t="s">
        <v>25</v>
      </c>
      <c r="B7" s="3">
        <v>28660000</v>
      </c>
    </row>
    <row r="8" spans="1:2" x14ac:dyDescent="0.3">
      <c r="A8" s="1" t="s">
        <v>44</v>
      </c>
      <c r="B8" s="3">
        <v>19700000</v>
      </c>
    </row>
    <row r="9" spans="1:2" x14ac:dyDescent="0.3">
      <c r="A9" s="1" t="s">
        <v>15</v>
      </c>
      <c r="B9" s="3">
        <v>22900000</v>
      </c>
    </row>
    <row r="10" spans="1:2" x14ac:dyDescent="0.3">
      <c r="A10" s="1" t="s">
        <v>32</v>
      </c>
      <c r="B10" s="3">
        <v>15925000</v>
      </c>
    </row>
    <row r="11" spans="1:2" x14ac:dyDescent="0.3">
      <c r="A11" s="1" t="s">
        <v>28</v>
      </c>
      <c r="B11" s="3">
        <v>27433000</v>
      </c>
    </row>
    <row r="12" spans="1:2" x14ac:dyDescent="0.3">
      <c r="A12" s="1" t="s">
        <v>30</v>
      </c>
      <c r="B12" s="3">
        <v>18467000</v>
      </c>
    </row>
    <row r="13" spans="1:2" x14ac:dyDescent="0.3">
      <c r="A13" s="1" t="s">
        <v>67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workbookViewId="0">
      <selection activeCell="K17" sqref="K17"/>
    </sheetView>
  </sheetViews>
  <sheetFormatPr defaultRowHeight="16.5" x14ac:dyDescent="0.3"/>
  <cols>
    <col min="2" max="3" width="11.875" bestFit="1" customWidth="1"/>
    <col min="7" max="7" width="16" customWidth="1"/>
  </cols>
  <sheetData>
    <row r="2" spans="1:3" x14ac:dyDescent="0.3">
      <c r="A2" t="s">
        <v>0</v>
      </c>
    </row>
    <row r="3" spans="1:3" x14ac:dyDescent="0.3">
      <c r="A3" s="1" t="s">
        <v>4</v>
      </c>
      <c r="B3" s="1" t="s">
        <v>5</v>
      </c>
      <c r="C3" s="1" t="s">
        <v>7</v>
      </c>
    </row>
    <row r="4" spans="1:3" x14ac:dyDescent="0.3">
      <c r="A4" s="1" t="s">
        <v>21</v>
      </c>
      <c r="B4" s="3">
        <v>35000000</v>
      </c>
      <c r="C4" s="3">
        <v>11000000</v>
      </c>
    </row>
    <row r="5" spans="1:3" x14ac:dyDescent="0.3">
      <c r="A5" s="1" t="s">
        <v>18</v>
      </c>
      <c r="B5" s="3">
        <v>9000000</v>
      </c>
      <c r="C5" s="3">
        <v>6200000</v>
      </c>
    </row>
    <row r="6" spans="1:3" x14ac:dyDescent="0.3">
      <c r="A6" s="1" t="s">
        <v>25</v>
      </c>
      <c r="B6" s="3">
        <v>31000000</v>
      </c>
      <c r="C6" s="3">
        <v>29000000</v>
      </c>
    </row>
    <row r="7" spans="1:3" x14ac:dyDescent="0.3">
      <c r="A7" s="1" t="s">
        <v>15</v>
      </c>
      <c r="B7" s="3">
        <v>25000000</v>
      </c>
      <c r="C7" s="3">
        <v>22000000</v>
      </c>
    </row>
    <row r="8" spans="1:3" x14ac:dyDescent="0.3">
      <c r="A8" s="1" t="s">
        <v>32</v>
      </c>
      <c r="B8" s="3">
        <v>19000000</v>
      </c>
      <c r="C8" s="3">
        <v>14500000</v>
      </c>
    </row>
    <row r="9" spans="1:3" x14ac:dyDescent="0.3">
      <c r="A9" s="1" t="s">
        <v>28</v>
      </c>
      <c r="B9" s="3">
        <v>32000000</v>
      </c>
      <c r="C9" s="3">
        <v>22000000</v>
      </c>
    </row>
    <row r="10" spans="1:3" x14ac:dyDescent="0.3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J22" sqref="J22"/>
    </sheetView>
  </sheetViews>
  <sheetFormatPr defaultRowHeight="16.5" x14ac:dyDescent="0.3"/>
  <cols>
    <col min="1" max="1" width="3.5" customWidth="1"/>
    <col min="2" max="2" width="11.125" bestFit="1" customWidth="1"/>
    <col min="4" max="4" width="11.875" bestFit="1" customWidth="1"/>
    <col min="5" max="5" width="12.125" customWidth="1"/>
    <col min="6" max="7" width="13.25" customWidth="1"/>
    <col min="8" max="8" width="11.875" bestFit="1" customWidth="1"/>
    <col min="9" max="9" width="13.125" customWidth="1"/>
  </cols>
  <sheetData>
    <row r="3" spans="2:7" x14ac:dyDescent="0.3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3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3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3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3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3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3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3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3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3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3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3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3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3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3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3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tabSelected="1" workbookViewId="0">
      <selection activeCell="M29" sqref="M29"/>
    </sheetView>
  </sheetViews>
  <sheetFormatPr defaultRowHeight="16.5" x14ac:dyDescent="0.3"/>
  <cols>
    <col min="5" max="5" width="11" bestFit="1" customWidth="1"/>
    <col min="10" max="10" width="2.25" customWidth="1"/>
    <col min="13" max="13" width="11.875" bestFit="1" customWidth="1"/>
  </cols>
  <sheetData>
    <row r="2" spans="1:13" x14ac:dyDescent="0.3">
      <c r="A2" t="s">
        <v>0</v>
      </c>
    </row>
    <row r="3" spans="1:13" x14ac:dyDescent="0.3">
      <c r="A3" s="1" t="s">
        <v>68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3">
      <c r="A4" s="23">
        <v>0.39930555555555602</v>
      </c>
      <c r="B4" s="24" t="s">
        <v>69</v>
      </c>
      <c r="C4" s="24" t="s">
        <v>70</v>
      </c>
      <c r="D4" s="24" t="s">
        <v>18</v>
      </c>
      <c r="E4" s="25">
        <v>9000000</v>
      </c>
      <c r="F4" s="24" t="s">
        <v>71</v>
      </c>
      <c r="G4" s="25">
        <v>5000000</v>
      </c>
      <c r="H4" s="25">
        <v>24</v>
      </c>
      <c r="I4" s="25">
        <v>225000</v>
      </c>
    </row>
    <row r="5" spans="1:13" x14ac:dyDescent="0.3">
      <c r="A5" s="23">
        <v>0.57986111111111105</v>
      </c>
      <c r="B5" s="24" t="s">
        <v>72</v>
      </c>
      <c r="C5" s="24" t="s">
        <v>73</v>
      </c>
      <c r="D5" s="24" t="s">
        <v>25</v>
      </c>
      <c r="E5" s="25">
        <v>31000000</v>
      </c>
      <c r="F5" s="24" t="s">
        <v>74</v>
      </c>
      <c r="G5" s="25">
        <v>20000000</v>
      </c>
      <c r="H5" s="25">
        <v>36</v>
      </c>
      <c r="I5" s="25">
        <v>600000</v>
      </c>
    </row>
    <row r="6" spans="1:13" x14ac:dyDescent="0.3">
      <c r="A6" s="23"/>
      <c r="B6" s="24"/>
      <c r="C6" s="24"/>
      <c r="D6" s="24"/>
      <c r="E6" s="25"/>
      <c r="F6" s="24"/>
      <c r="G6" s="25"/>
      <c r="H6" s="25"/>
      <c r="I6" s="25"/>
      <c r="L6" s="1" t="s">
        <v>4</v>
      </c>
      <c r="M6" s="1" t="s">
        <v>5</v>
      </c>
    </row>
    <row r="7" spans="1:13" x14ac:dyDescent="0.3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3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3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3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3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3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3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3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3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3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3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3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3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3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3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3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3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3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as1</cp:lastModifiedBy>
  <dcterms:created xsi:type="dcterms:W3CDTF">2023-08-09T00:13:15Z</dcterms:created>
  <dcterms:modified xsi:type="dcterms:W3CDTF">2024-10-23T10:45:28Z</dcterms:modified>
</cp:coreProperties>
</file>