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queen\Desktop\02 최신기출유형\07회\"/>
    </mc:Choice>
  </mc:AlternateContent>
  <xr:revisionPtr revIDLastSave="0" documentId="13_ncr:1_{91750B59-E5F7-4CE9-93FA-3860D1533DF9}" xr6:coauthVersionLast="47" xr6:coauthVersionMax="47" xr10:uidLastSave="{00000000-0000-0000-0000-000000000000}"/>
  <bookViews>
    <workbookView xWindow="-110" yWindow="-110" windowWidth="19420" windowHeight="11500" firstSheet="3" activeTab="6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5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/>
  <c r="H35" i="2" a="1"/>
  <c r="H35" i="2" s="1"/>
  <c r="H36" i="2" a="1"/>
  <c r="H36" i="2" s="1"/>
  <c r="H37" i="2" a="1"/>
  <c r="H37" i="2" s="1"/>
  <c r="H31" i="2" a="1"/>
  <c r="H31" i="2" s="1"/>
  <c r="I5" i="2" a="1"/>
  <c r="I5" i="2"/>
  <c r="I6" i="2" a="1"/>
  <c r="I6" i="2"/>
  <c r="I7" i="2" a="1"/>
  <c r="I7" i="2"/>
  <c r="I8" i="2" a="1"/>
  <c r="I8" i="2"/>
  <c r="I9" i="2" a="1"/>
  <c r="I9" i="2"/>
  <c r="I10" i="2" a="1"/>
  <c r="I10" i="2"/>
  <c r="I11" i="2" a="1"/>
  <c r="I11" i="2"/>
  <c r="I12" i="2" a="1"/>
  <c r="I12" i="2"/>
  <c r="I13" i="2" a="1"/>
  <c r="I13" i="2"/>
  <c r="I14" i="2" a="1"/>
  <c r="I14" i="2"/>
  <c r="I15" i="2" a="1"/>
  <c r="I15" i="2"/>
  <c r="I16" i="2" a="1"/>
  <c r="I16" i="2"/>
  <c r="I17" i="2" a="1"/>
  <c r="I17" i="2"/>
  <c r="I18" i="2" a="1"/>
  <c r="I18" i="2"/>
  <c r="I19" i="2" a="1"/>
  <c r="I19" i="2"/>
  <c r="I20" i="2" a="1"/>
  <c r="I20" i="2"/>
  <c r="I21" i="2" a="1"/>
  <c r="I21" i="2"/>
  <c r="I22" i="2" a="1"/>
  <c r="I22" i="2"/>
  <c r="I23" i="2" a="1"/>
  <c r="I23" i="2"/>
  <c r="I24" i="2" a="1"/>
  <c r="I24" i="2"/>
  <c r="I25" i="2" a="1"/>
  <c r="I25" i="2"/>
  <c r="I26" i="2" a="1"/>
  <c r="I26" i="2"/>
  <c r="I27" i="2" a="1"/>
  <c r="I27" i="2"/>
  <c r="I4" i="2" a="1"/>
  <c r="I4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 a="1"/>
  <c r="J11" i="2" a="1"/>
  <c r="J17" i="2" a="1"/>
  <c r="J23" i="2" a="1"/>
  <c r="J6" i="2" a="1"/>
  <c r="J12" i="2" a="1"/>
  <c r="J18" i="2" a="1"/>
  <c r="J24" i="2" a="1"/>
  <c r="J7" i="2" a="1"/>
  <c r="J13" i="2" a="1"/>
  <c r="J19" i="2" a="1"/>
  <c r="J25" i="2" a="1"/>
  <c r="J8" i="2" a="1"/>
  <c r="J14" i="2" a="1"/>
  <c r="J20" i="2" a="1"/>
  <c r="J26" i="2" a="1"/>
  <c r="J9" i="2" a="1"/>
  <c r="J15" i="2" a="1"/>
  <c r="J21" i="2" a="1"/>
  <c r="J27" i="2" a="1"/>
  <c r="J10" i="2" a="1"/>
  <c r="J16" i="2" a="1"/>
  <c r="J22" i="2" a="1"/>
  <c r="J4" i="2" a="1"/>
  <c r="J22" i="2" l="1"/>
  <c r="J16" i="2"/>
  <c r="J10" i="2"/>
  <c r="J27" i="2"/>
  <c r="J21" i="2"/>
  <c r="J15" i="2"/>
  <c r="J9" i="2"/>
  <c r="J26" i="2"/>
  <c r="J20" i="2"/>
  <c r="J14" i="2"/>
  <c r="J8" i="2"/>
  <c r="J25" i="2"/>
  <c r="J19" i="2"/>
  <c r="J13" i="2"/>
  <c r="J7" i="2"/>
  <c r="J24" i="2"/>
  <c r="J18" i="2"/>
  <c r="J12" i="2"/>
  <c r="J6" i="2"/>
  <c r="J23" i="2"/>
  <c r="J17" i="2"/>
  <c r="J11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E3A1D9F-3921-4CD7-BDBA-B5A182C151DD}" sourceFile="C:\Users\queen\Desktop\02 최신기출유형\07회\문화센터.xlsx" keepAlive="1" name="문화센터" type="5" refreshedVersion="8" background="1">
    <dbPr connection="Provider=Microsoft.ACE.OLEDB.12.0;User ID=Admin;Data Source=C:\Users\queen\Desktop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  <connection id="2" xr16:uid="{679942DE-4A95-4D4A-92C1-BAE0D8F2F708}" sourceFile="C:\Users\queen\Desktop\02 최신기출유형\07회\문화센터.xlsx" keepAlive="1" name="문화센터1" type="5" refreshedVersion="8" background="1">
    <dbPr connection="Provider=Microsoft.ACE.OLEDB.12.0;User ID=Admin;Data Source=C:\Users\queen\Desktop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<sst xmlns="http://schemas.openxmlformats.org/spreadsheetml/2006/main" count="476" uniqueCount="88">
  <si>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</si>
  <si>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</si>
  <si>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</si>
  <si>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</si>
  <si>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</si>
  <si>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</si>
  <si>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</si>
  <si>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</si>
  <si>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</si>
  <si>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</si>
  <si>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</si>
  <si>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</si>
  <si>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</si>
  <si>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</si>
  <si>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</si>
  <si>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</si>
  <si>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</si>
  <si>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</si>
  <si>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</si>
  <si>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</si>
  <si>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</si>
  <si>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</si>
  <si>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</si>
  <si>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</si>
  <si>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</si>
  <si>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</si>
  <si>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</si>
  <si>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</si>
  <si>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</si>
  <si>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</si>
  <si>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</si>
  <si>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</si>
  <si>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</si>
  <si>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</si>
  <si>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</si>
  <si>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</si>
  <si>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</si>
  <si>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</si>
  <si>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</si>
  <si>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</si>
  <si>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</si>
  <si>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</si>
  <si>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</si>
  <si>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</si>
  <si>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</si>
  <si>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</si>
  <si>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</si>
  <si>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</si>
  <si>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</si>
  <si>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</si>
  <si>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</si>
  <si>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</si>
  <si>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</si>
  <si>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</si>
  <si>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</si>
  <si>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</si>
  <si>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</si>
  <si>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</si>
  <si>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</si>
  <si>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</si>
  <si>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</si>
  <si>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</si>
  <si>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</si>
  <si>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</si>
  <si>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</si>
  <si>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</si>
  <si>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</si>
  <si>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</si>
  <si>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</si>
  <si>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</si>
  <si>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</si>
  <si>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</si>
  <si>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</si>
  <si>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</si>
  <si>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</si>
  <si>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</si>
  <si>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수업코드</t>
    <phoneticPr fontId="1" type="noConversion"/>
  </si>
  <si>
    <t>조건</t>
    <phoneticPr fontId="1" type="noConversion"/>
  </si>
  <si>
    <t>강사명</t>
    <phoneticPr fontId="1" type="noConversion"/>
  </si>
  <si>
    <t>수업과목</t>
    <phoneticPr fontId="1" type="noConversion"/>
  </si>
  <si>
    <t>성별</t>
    <phoneticPr fontId="1" type="noConversion"/>
  </si>
  <si>
    <t>수당</t>
    <phoneticPr fontId="1" type="noConversion"/>
  </si>
  <si>
    <t>실지급액</t>
    <phoneticPr fontId="1" type="noConversion"/>
  </si>
  <si>
    <t>총합계</t>
  </si>
  <si>
    <t>합계 : 월급여액</t>
  </si>
  <si>
    <t>인원수</t>
  </si>
  <si>
    <t>남 평균</t>
  </si>
  <si>
    <t>여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</si>
</sst>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62307887"/>
        <c:axId val="650326927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layout>
            <c:manualLayout>
              <c:xMode val="edge"/>
              <c:yMode val="edge"/>
              <c:x val="0.38328772805838296"/>
              <c:y val="0.866794117647058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650326927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62307887"/>
        <c:crosses val="max"/>
        <c:crossBetween val="between"/>
      </c:valAx>
      <c:catAx>
        <c:axId val="8623078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50326927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11</xdr:row>
      <xdr:rowOff>177800</xdr:rowOff>
    </xdr:from>
    <xdr:to>
      <xdr:col>9</xdr:col>
      <xdr:colOff>76200</xdr:colOff>
      <xdr:row>31</xdr:row>
      <xdr:rowOff>177800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0</xdr:row>
          <xdr:rowOff>203200</xdr:rowOff>
        </xdr:from>
        <xdr:to>
          <xdr:col>9</xdr:col>
          <xdr:colOff>25400</xdr:colOff>
          <xdr:row>3</xdr:row>
          <xdr:rowOff>6350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114300</xdr:colOff>
          <xdr:row>4</xdr:row>
          <xdr:rowOff>0</xdr:rowOff>
        </xdr:from>
        <xdr:to>
          <xdr:col>9</xdr:col>
          <xdr:colOff>0</xdr:colOff>
          <xdr:row>5</xdr:row>
          <xdr:rowOff>209550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결" refreshedDate="46275.586194444448" backgroundQuery="1" createdVersion="8" refreshedVersion="8" minRefreshableVersion="3" recordCount="24" xr:uid="{0AA885C8-D9D4-4712-B332-BA2FA76618DC}">
  <cacheSource type="external" connectionId="2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845EBB-65B5-4445-BF9A-0FBF688337F4}" name="피벗 테이블2" cacheId="5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compact="0" outline="0" subtotalTop="0" showAll="0"/>
    <pivotField compact="0" outline="0" subtotalTop="0" showAll="0"/>
    <pivotField axis="axisRow" compact="0" outline="0" subtotalTop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avgSubtotal="1">
      <items count="3">
        <item x="1"/>
        <item x="0"/>
        <item t="avg"/>
      </items>
    </pivotField>
    <pivotField dataField="1" compact="0" outline="0" subtotalTop="0" showAll="0"/>
    <pivotField compact="0" outline="0" subtotalTop="0" showAll="0"/>
    <pivotField compact="0" outline="0" subtotalTop="0" showAll="0"/>
    <pivotField dataField="1" compact="0" outline="0" subtotalTop="0" showAll="0"/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4" subtotal="count" baseField="2" baseItem="0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9" workbookViewId="0">
      <selection activeCell="E13" sqref="E13"/>
    </sheetView>
  </sheetViews>
  <sheetFormatPr defaultRowHeight="17" x14ac:dyDescent="0.45"/>
  <cols>
    <col min="1" max="1" width="7.83203125" bestFit="1" customWidth="1"/>
    <col min="2" max="2" width="11" bestFit="1" customWidth="1"/>
    <col min="3" max="3" width="11.75" bestFit="1" customWidth="1"/>
    <col min="4" max="4" width="9.33203125" bestFit="1" customWidth="1"/>
    <col min="5" max="5" width="10.83203125" bestFit="1" customWidth="1"/>
    <col min="8" max="8" width="11.58203125" bestFit="1" customWidth="1"/>
    <col min="9" max="10" width="10.08203125" bestFit="1" customWidth="1"/>
    <col min="11" max="11" width="11.58203125" bestFit="1" customWidth="1"/>
  </cols>
  <sheetData>
    <row r="2" spans="1:1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5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5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5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5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5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5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5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5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5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5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5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5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5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5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5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5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5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5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5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5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5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5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5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5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5">
      <c r="A28" t="s">
        <v>77</v>
      </c>
    </row>
    <row r="29" spans="1:11" x14ac:dyDescent="0.45">
      <c r="A29" t="b">
        <f>OR(K3&gt;=LARGE($K$3:$K$26,3),K3&lt;=SMALL($K$3:$K$26,3))</f>
        <v>0</v>
      </c>
    </row>
    <row r="31" spans="1:11" x14ac:dyDescent="0.45">
      <c r="A31" t="s">
        <v>78</v>
      </c>
      <c r="B31" t="s">
        <v>79</v>
      </c>
      <c r="C31" t="s">
        <v>80</v>
      </c>
      <c r="D31" t="s">
        <v>81</v>
      </c>
      <c r="E31" t="s">
        <v>82</v>
      </c>
    </row>
    <row r="32" spans="1:11" x14ac:dyDescent="0.45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5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5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5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5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5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5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AND($D3="여",(($C3="발레")+($C3="네일아트")))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18" workbookViewId="0">
      <selection activeCell="I31" sqref="I31:I37"/>
    </sheetView>
  </sheetViews>
  <sheetFormatPr defaultRowHeight="17" x14ac:dyDescent="0.45"/>
  <cols>
    <col min="3" max="3" width="11" bestFit="1" customWidth="1"/>
    <col min="7" max="7" width="11" bestFit="1" customWidth="1"/>
    <col min="8" max="9" width="13.75" bestFit="1" customWidth="1"/>
    <col min="10" max="10" width="10.83203125" bestFit="1" customWidth="1"/>
  </cols>
  <sheetData>
    <row r="2" spans="1:10" x14ac:dyDescent="0.45">
      <c r="A2" t="s">
        <v>66</v>
      </c>
    </row>
    <row r="3" spans="1:10" x14ac:dyDescent="0.45">
      <c r="A3" s="1" t="s">
        <v>0</v>
      </c>
      <c r="B3" s="1" t="s">
        <v>1</v>
      </c>
      <c r="C3" s="1" t="s">
        <v>2</v>
      </c>
      <c r="D3" s="4" t="s">
        <v>76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5">
      <c r="A4" s="1" t="s">
        <v>42</v>
      </c>
      <c r="B4" s="1" t="s">
        <v>43</v>
      </c>
      <c r="C4" s="1" t="s">
        <v>26</v>
      </c>
      <c r="D4" s="5" t="str">
        <f>LOOKUP(C4,{"네일아트","바이올린","발레","스포츠댄스","요가","음악줄넘기"},{11,22,33,44,55,66,77})&amp;LOOKUP(MID(B3,3,1),{"1","2"},{"M","W"})</f>
        <v>11W</v>
      </c>
      <c r="E4" s="2">
        <v>18</v>
      </c>
      <c r="F4" s="2">
        <v>2</v>
      </c>
      <c r="G4" s="2">
        <v>20</v>
      </c>
      <c r="H4" s="6">
        <v>1600000</v>
      </c>
      <c r="I4" s="6">
        <f t="array" ref="I4">MAX(VLOOKUP(E4,$A$32:$E$36,MATCH(F4,$B$31:$E$31,1)+1)*H4,100000)</f>
        <v>100000</v>
      </c>
      <c r="J4" s="6" t="str" cm="1">
        <f t="array" ref="J4">fn보너스(E4,F4,G4)</f>
        <v/>
      </c>
    </row>
    <row r="5" spans="1:10" x14ac:dyDescent="0.45">
      <c r="A5" s="1" t="s">
        <v>44</v>
      </c>
      <c r="B5" s="1" t="s">
        <v>45</v>
      </c>
      <c r="C5" s="1" t="s">
        <v>13</v>
      </c>
      <c r="D5" s="5" t="str">
        <f>LOOKUP(C5,{"네일아트","바이올린","발레","스포츠댄스","요가","음악줄넘기"},{11,22,33,44,55,66,77})&amp;LOOKUP(MID(B4,3,1),{"1","2"},{"M","W"})</f>
        <v>44W</v>
      </c>
      <c r="E5" s="2">
        <v>63</v>
      </c>
      <c r="F5" s="2">
        <v>3</v>
      </c>
      <c r="G5" s="2">
        <v>18</v>
      </c>
      <c r="H5" s="6">
        <v>2860000</v>
      </c>
      <c r="I5" s="6">
        <f t="array" ref="I5">MAX(VLOOKUP(E5,$A$32:$E$36,MATCH(F5,$B$31:$E$31,1)+1)*H5,100000)</f>
        <v>286000</v>
      </c>
      <c r="J5" s="6" t="str" cm="1">
        <f t="array" ref="J5">fn보너스(E5,F5,G5)</f>
        <v/>
      </c>
    </row>
    <row r="6" spans="1:10" x14ac:dyDescent="0.45">
      <c r="A6" s="1" t="s">
        <v>60</v>
      </c>
      <c r="B6" s="1" t="s">
        <v>34</v>
      </c>
      <c r="C6" s="1" t="s">
        <v>35</v>
      </c>
      <c r="D6" s="5" t="str">
        <f>LOOKUP(C6,{"네일아트","바이올린","발레","스포츠댄스","요가","음악줄넘기"},{11,22,33,44,55,66,77})&amp;LOOKUP(MID(B5,3,1),{"1","2"},{"M","W"})</f>
        <v>55M</v>
      </c>
      <c r="E6" s="2">
        <v>26</v>
      </c>
      <c r="F6" s="2">
        <v>2</v>
      </c>
      <c r="G6" s="2">
        <v>16</v>
      </c>
      <c r="H6" s="6">
        <v>1280000</v>
      </c>
      <c r="I6" s="6">
        <f t="array" ref="I6">MAX(VLOOKUP(E6,$A$32:$E$36,MATCH(F6,$B$31:$E$31,1)+1)*H6,100000)</f>
        <v>100000</v>
      </c>
      <c r="J6" s="6" t="str" cm="1">
        <f t="array" ref="J6">fn보너스(E6,F6,G6)</f>
        <v/>
      </c>
    </row>
    <row r="7" spans="1:10" x14ac:dyDescent="0.45">
      <c r="A7" s="1" t="s">
        <v>38</v>
      </c>
      <c r="B7" s="1" t="s">
        <v>39</v>
      </c>
      <c r="C7" s="1" t="s">
        <v>35</v>
      </c>
      <c r="D7" s="5" t="str">
        <f>LOOKUP(C7,{"네일아트","바이올린","발레","스포츠댄스","요가","음악줄넘기"},{11,22,33,44,55,66,77})&amp;LOOKUP(MID(B6,3,1),{"1","2"},{"M","W"})</f>
        <v>55W</v>
      </c>
      <c r="E7" s="2">
        <v>75</v>
      </c>
      <c r="F7" s="2">
        <v>5</v>
      </c>
      <c r="G7" s="2">
        <v>20</v>
      </c>
      <c r="H7" s="6">
        <v>4000000</v>
      </c>
      <c r="I7" s="6">
        <f t="array" ref="I7">MAX(VLOOKUP(E7,$A$32:$E$36,MATCH(F7,$B$31:$E$31,1)+1)*H7,100000)</f>
        <v>400000</v>
      </c>
      <c r="J7" s="6" cm="1">
        <f t="array" ref="J7">fn보너스(E7,F7,G7)</f>
        <v>200000</v>
      </c>
    </row>
    <row r="8" spans="1:10" x14ac:dyDescent="0.45">
      <c r="A8" s="1" t="s">
        <v>36</v>
      </c>
      <c r="B8" s="1" t="s">
        <v>37</v>
      </c>
      <c r="C8" s="1" t="s">
        <v>17</v>
      </c>
      <c r="D8" s="5" t="str">
        <f>LOOKUP(C8,{"네일아트","바이올린","발레","스포츠댄스","요가","음악줄넘기"},{11,22,33,44,55,66,77})&amp;LOOKUP(MID(B7,3,1),{"1","2"},{"M","W"})</f>
        <v>66W</v>
      </c>
      <c r="E8" s="2">
        <v>69</v>
      </c>
      <c r="F8" s="2">
        <v>3</v>
      </c>
      <c r="G8" s="2">
        <v>20</v>
      </c>
      <c r="H8" s="6">
        <v>3000000</v>
      </c>
      <c r="I8" s="6">
        <f t="array" ref="I8">MAX(VLOOKUP(E8,$A$32:$E$36,MATCH(F8,$B$31:$E$31,1)+1)*H8,100000)</f>
        <v>300000</v>
      </c>
      <c r="J8" s="6" cm="1">
        <f t="array" ref="J8">fn보너스(E8,F8,G8)</f>
        <v>200000</v>
      </c>
    </row>
    <row r="9" spans="1:10" x14ac:dyDescent="0.45">
      <c r="A9" s="1" t="s">
        <v>56</v>
      </c>
      <c r="B9" s="1" t="s">
        <v>57</v>
      </c>
      <c r="C9" s="1" t="s">
        <v>53</v>
      </c>
      <c r="D9" s="5" t="str">
        <f>LOOKUP(C9,{"네일아트","바이올린","발레","스포츠댄스","요가","음악줄넘기"},{11,22,33,44,55,66,77})&amp;LOOKUP(MID(B8,3,1),{"1","2"},{"M","W"})</f>
        <v>33M</v>
      </c>
      <c r="E9" s="2">
        <v>21</v>
      </c>
      <c r="F9" s="2">
        <v>3</v>
      </c>
      <c r="G9" s="2">
        <v>20</v>
      </c>
      <c r="H9" s="6">
        <v>2400000</v>
      </c>
      <c r="I9" s="6">
        <f t="array" ref="I9">MAX(VLOOKUP(E9,$A$32:$E$36,MATCH(F9,$B$31:$E$31,1)+1)*H9,100000)</f>
        <v>120000</v>
      </c>
      <c r="J9" s="6" t="str" cm="1">
        <f t="array" ref="J9">fn보너스(E9,F9,G9)</f>
        <v/>
      </c>
    </row>
    <row r="10" spans="1:10" x14ac:dyDescent="0.45">
      <c r="A10" s="1" t="s">
        <v>47</v>
      </c>
      <c r="B10" s="1" t="s">
        <v>48</v>
      </c>
      <c r="C10" s="1" t="s">
        <v>35</v>
      </c>
      <c r="D10" s="5" t="str">
        <f>LOOKUP(C10,{"네일아트","바이올린","발레","스포츠댄스","요가","음악줄넘기"},{11,22,33,44,55,66,77})&amp;LOOKUP(MID(B9,3,1),{"1","2"},{"M","W"})</f>
        <v>55W</v>
      </c>
      <c r="E10" s="2">
        <v>42</v>
      </c>
      <c r="F10" s="2">
        <v>2</v>
      </c>
      <c r="G10" s="2">
        <v>10</v>
      </c>
      <c r="H10" s="6">
        <v>1300000</v>
      </c>
      <c r="I10" s="6">
        <f t="array" ref="I10">MAX(VLOOKUP(E10,$A$32:$E$36,MATCH(F10,$B$31:$E$31,1)+1)*H10,100000)</f>
        <v>100000</v>
      </c>
      <c r="J10" s="6" t="str" cm="1">
        <f t="array" ref="J10">fn보너스(E10,F10,G10)</f>
        <v/>
      </c>
    </row>
    <row r="11" spans="1:10" x14ac:dyDescent="0.45">
      <c r="A11" s="1" t="s">
        <v>11</v>
      </c>
      <c r="B11" s="1" t="s">
        <v>12</v>
      </c>
      <c r="C11" s="1" t="s">
        <v>13</v>
      </c>
      <c r="D11" s="5" t="str">
        <f>LOOKUP(C11,{"네일아트","바이올린","발레","스포츠댄스","요가","음악줄넘기"},{11,22,33,44,55,66,77})&amp;LOOKUP(MID(B10,3,1),{"1","2"},{"M","W"})</f>
        <v>44W</v>
      </c>
      <c r="E11" s="2">
        <v>93</v>
      </c>
      <c r="F11" s="2">
        <v>3</v>
      </c>
      <c r="G11" s="2">
        <v>24</v>
      </c>
      <c r="H11" s="6">
        <v>2880000</v>
      </c>
      <c r="I11" s="6">
        <f t="array" ref="I11">MAX(VLOOKUP(E11,$A$32:$E$36,MATCH(F11,$B$31:$E$31,1)+1)*H11,100000)</f>
        <v>288000</v>
      </c>
      <c r="J11" s="6" cm="1">
        <f t="array" ref="J11">fn보너스(E11,F11,G11)</f>
        <v>200000</v>
      </c>
    </row>
    <row r="12" spans="1:10" x14ac:dyDescent="0.45">
      <c r="A12" s="1" t="s">
        <v>40</v>
      </c>
      <c r="B12" s="1" t="s">
        <v>41</v>
      </c>
      <c r="C12" s="1" t="s">
        <v>26</v>
      </c>
      <c r="D12" s="5" t="str">
        <f>LOOKUP(C12,{"네일아트","바이올린","발레","스포츠댄스","요가","음악줄넘기"},{11,22,33,44,55,66,77})&amp;LOOKUP(MID(B11,3,1),{"1","2"},{"M","W"})</f>
        <v>11M</v>
      </c>
      <c r="E12" s="2">
        <v>12</v>
      </c>
      <c r="F12" s="2">
        <v>2</v>
      </c>
      <c r="G12" s="2">
        <v>18</v>
      </c>
      <c r="H12" s="6">
        <v>1440000</v>
      </c>
      <c r="I12" s="6">
        <f t="array" ref="I12">MAX(VLOOKUP(E12,$A$32:$E$36,MATCH(F12,$B$31:$E$31,1)+1)*H12,100000)</f>
        <v>100000</v>
      </c>
      <c r="J12" s="6" t="str" cm="1">
        <f t="array" ref="J12">fn보너스(E12,F12,G12)</f>
        <v/>
      </c>
    </row>
    <row r="13" spans="1:10" x14ac:dyDescent="0.45">
      <c r="A13" s="1" t="s">
        <v>22</v>
      </c>
      <c r="B13" s="1" t="s">
        <v>23</v>
      </c>
      <c r="C13" s="1" t="s">
        <v>21</v>
      </c>
      <c r="D13" s="5" t="str">
        <f>LOOKUP(C13,{"네일아트","바이올린","발레","스포츠댄스","요가","음악줄넘기"},{11,22,33,44,55,66,77})&amp;LOOKUP(MID(B12,3,1),{"1","2"},{"M","W"})</f>
        <v>22M</v>
      </c>
      <c r="E13" s="2">
        <v>42</v>
      </c>
      <c r="F13" s="2">
        <v>3</v>
      </c>
      <c r="G13" s="2">
        <v>20</v>
      </c>
      <c r="H13" s="6">
        <v>2400000</v>
      </c>
      <c r="I13" s="6">
        <f t="array" ref="I13">MAX(VLOOKUP(E13,$A$32:$E$36,MATCH(F13,$B$31:$E$31,1)+1)*H13,100000)</f>
        <v>120000</v>
      </c>
      <c r="J13" s="6" t="str" cm="1">
        <f t="array" ref="J13">fn보너스(E13,F13,G13)</f>
        <v/>
      </c>
    </row>
    <row r="14" spans="1:10" x14ac:dyDescent="0.45">
      <c r="A14" s="1" t="s">
        <v>49</v>
      </c>
      <c r="B14" s="1" t="s">
        <v>50</v>
      </c>
      <c r="C14" s="1" t="s">
        <v>21</v>
      </c>
      <c r="D14" s="5" t="str">
        <f>LOOKUP(C14,{"네일아트","바이올린","발레","스포츠댄스","요가","음악줄넘기"},{11,22,33,44,55,66,77})&amp;LOOKUP(MID(B13,3,1),{"1","2"},{"M","W"})</f>
        <v>22M</v>
      </c>
      <c r="E14" s="2">
        <v>15</v>
      </c>
      <c r="F14" s="2">
        <v>3</v>
      </c>
      <c r="G14" s="2">
        <v>12</v>
      </c>
      <c r="H14" s="6">
        <v>1440000</v>
      </c>
      <c r="I14" s="6">
        <f t="array" ref="I14">MAX(VLOOKUP(E14,$A$32:$E$36,MATCH(F14,$B$31:$E$31,1)+1)*H14,100000)</f>
        <v>100000</v>
      </c>
      <c r="J14" s="6" t="str" cm="1">
        <f t="array" ref="J14">fn보너스(E14,F14,G14)</f>
        <v/>
      </c>
    </row>
    <row r="15" spans="1:10" x14ac:dyDescent="0.45">
      <c r="A15" s="1" t="s">
        <v>58</v>
      </c>
      <c r="B15" s="1" t="s">
        <v>59</v>
      </c>
      <c r="C15" s="1" t="s">
        <v>13</v>
      </c>
      <c r="D15" s="5" t="str">
        <f>LOOKUP(C15,{"네일아트","바이올린","발레","스포츠댄스","요가","음악줄넘기"},{11,22,33,44,55,66,77})&amp;LOOKUP(MID(B14,3,1),{"1","2"},{"M","W"})</f>
        <v>44W</v>
      </c>
      <c r="E15" s="2">
        <v>57</v>
      </c>
      <c r="F15" s="2">
        <v>3</v>
      </c>
      <c r="G15" s="2">
        <v>18</v>
      </c>
      <c r="H15" s="6">
        <v>2160000</v>
      </c>
      <c r="I15" s="6">
        <f t="array" ref="I15">MAX(VLOOKUP(E15,$A$32:$E$36,MATCH(F15,$B$31:$E$31,1)+1)*H15,100000)</f>
        <v>108000</v>
      </c>
      <c r="J15" s="6" t="str" cm="1">
        <f t="array" ref="J15">fn보너스(E15,F15,G15)</f>
        <v/>
      </c>
    </row>
    <row r="16" spans="1:10" x14ac:dyDescent="0.45">
      <c r="A16" s="1" t="s">
        <v>27</v>
      </c>
      <c r="B16" s="1" t="s">
        <v>28</v>
      </c>
      <c r="C16" s="1" t="s">
        <v>17</v>
      </c>
      <c r="D16" s="5" t="str">
        <f>LOOKUP(C16,{"네일아트","바이올린","발레","스포츠댄스","요가","음악줄넘기"},{11,22,33,44,55,66,77})&amp;LOOKUP(MID(B15,3,1),{"1","2"},{"M","W"})</f>
        <v>66M</v>
      </c>
      <c r="E16" s="2">
        <v>50</v>
      </c>
      <c r="F16" s="2">
        <v>2</v>
      </c>
      <c r="G16" s="2">
        <v>18</v>
      </c>
      <c r="H16" s="6">
        <v>1940000</v>
      </c>
      <c r="I16" s="6">
        <f t="array" ref="I16">MAX(VLOOKUP(E16,$A$32:$E$36,MATCH(F16,$B$31:$E$31,1)+1)*H16,100000)</f>
        <v>100000</v>
      </c>
      <c r="J16" s="6" t="str" cm="1">
        <f t="array" ref="J16">fn보너스(E16,F16,G16)</f>
        <v/>
      </c>
    </row>
    <row r="17" spans="1:10" x14ac:dyDescent="0.45">
      <c r="A17" s="1" t="s">
        <v>64</v>
      </c>
      <c r="B17" s="1" t="s">
        <v>65</v>
      </c>
      <c r="C17" s="1" t="s">
        <v>53</v>
      </c>
      <c r="D17" s="5" t="str">
        <f>LOOKUP(C17,{"네일아트","바이올린","발레","스포츠댄스","요가","음악줄넘기"},{11,22,33,44,55,66,77})&amp;LOOKUP(MID(B16,3,1),{"1","2"},{"M","W"})</f>
        <v>33M</v>
      </c>
      <c r="E17" s="2">
        <v>42</v>
      </c>
      <c r="F17" s="2">
        <v>2</v>
      </c>
      <c r="G17" s="2">
        <v>18</v>
      </c>
      <c r="H17" s="6">
        <v>1440000</v>
      </c>
      <c r="I17" s="6">
        <f t="array" ref="I17">MAX(VLOOKUP(E17,$A$32:$E$36,MATCH(F17,$B$31:$E$31,1)+1)*H17,100000)</f>
        <v>100000</v>
      </c>
      <c r="J17" s="6" t="str" cm="1">
        <f t="array" ref="J17">fn보너스(E17,F17,G17)</f>
        <v/>
      </c>
    </row>
    <row r="18" spans="1:10" x14ac:dyDescent="0.45">
      <c r="A18" s="1" t="s">
        <v>24</v>
      </c>
      <c r="B18" s="1" t="s">
        <v>25</v>
      </c>
      <c r="C18" s="1" t="s">
        <v>26</v>
      </c>
      <c r="D18" s="5" t="str">
        <f>LOOKUP(C18,{"네일아트","바이올린","발레","스포츠댄스","요가","음악줄넘기"},{11,22,33,44,55,66,77})&amp;LOOKUP(MID(B17,3,1),{"1","2"},{"M","W"})</f>
        <v>11W</v>
      </c>
      <c r="E18" s="2">
        <v>18</v>
      </c>
      <c r="F18" s="2">
        <v>2</v>
      </c>
      <c r="G18" s="2">
        <v>20</v>
      </c>
      <c r="H18" s="6">
        <v>1600000</v>
      </c>
      <c r="I18" s="6">
        <f t="array" ref="I18">MAX(VLOOKUP(E18,$A$32:$E$36,MATCH(F18,$B$31:$E$31,1)+1)*H18,100000)</f>
        <v>100000</v>
      </c>
      <c r="J18" s="6" t="str" cm="1">
        <f t="array" ref="J18">fn보너스(E18,F18,G18)</f>
        <v/>
      </c>
    </row>
    <row r="19" spans="1:10" x14ac:dyDescent="0.45">
      <c r="A19" s="1" t="s">
        <v>46</v>
      </c>
      <c r="B19" s="1" t="s">
        <v>45</v>
      </c>
      <c r="C19" s="1" t="s">
        <v>13</v>
      </c>
      <c r="D19" s="5" t="str">
        <f>LOOKUP(C19,{"네일아트","바이올린","발레","스포츠댄스","요가","음악줄넘기"},{11,22,33,44,55,66,77})&amp;LOOKUP(MID(B18,3,1),{"1","2"},{"M","W"})</f>
        <v>44W</v>
      </c>
      <c r="E19" s="2">
        <v>46</v>
      </c>
      <c r="F19" s="2">
        <v>2</v>
      </c>
      <c r="G19" s="2">
        <v>24</v>
      </c>
      <c r="H19" s="6">
        <v>1920000</v>
      </c>
      <c r="I19" s="6">
        <f t="array" ref="I19">MAX(VLOOKUP(E19,$A$32:$E$36,MATCH(F19,$B$31:$E$31,1)+1)*H19,100000)</f>
        <v>100000</v>
      </c>
      <c r="J19" s="6" t="str" cm="1">
        <f t="array" ref="J19">fn보너스(E19,F19,G19)</f>
        <v/>
      </c>
    </row>
    <row r="20" spans="1:10" x14ac:dyDescent="0.45">
      <c r="A20" s="1" t="s">
        <v>51</v>
      </c>
      <c r="B20" s="1" t="s">
        <v>52</v>
      </c>
      <c r="C20" s="1" t="s">
        <v>53</v>
      </c>
      <c r="D20" s="5" t="str">
        <f>LOOKUP(C20,{"네일아트","바이올린","발레","스포츠댄스","요가","음악줄넘기"},{11,22,33,44,55,66,77})&amp;LOOKUP(MID(B19,3,1),{"1","2"},{"M","W"})</f>
        <v>33M</v>
      </c>
      <c r="E20" s="2">
        <v>18</v>
      </c>
      <c r="F20" s="2">
        <v>3</v>
      </c>
      <c r="G20" s="2">
        <v>20</v>
      </c>
      <c r="H20" s="6">
        <v>2400000</v>
      </c>
      <c r="I20" s="6">
        <f t="array" ref="I20">MAX(VLOOKUP(E20,$A$32:$E$36,MATCH(F20,$B$31:$E$31,1)+1)*H20,100000)</f>
        <v>100000</v>
      </c>
      <c r="J20" s="6" t="str" cm="1">
        <f t="array" ref="J20">fn보너스(E20,F20,G20)</f>
        <v/>
      </c>
    </row>
    <row r="21" spans="1:10" x14ac:dyDescent="0.45">
      <c r="A21" s="1" t="s">
        <v>54</v>
      </c>
      <c r="B21" s="1" t="s">
        <v>55</v>
      </c>
      <c r="C21" s="1" t="s">
        <v>53</v>
      </c>
      <c r="D21" s="5" t="str">
        <f>LOOKUP(C21,{"네일아트","바이올린","발레","스포츠댄스","요가","음악줄넘기"},{11,22,33,44,55,66,77})&amp;LOOKUP(MID(B20,3,1),{"1","2"},{"M","W"})</f>
        <v>33W</v>
      </c>
      <c r="E21" s="2">
        <v>45</v>
      </c>
      <c r="F21" s="2">
        <v>5</v>
      </c>
      <c r="G21" s="2">
        <v>30</v>
      </c>
      <c r="H21" s="6">
        <v>3800000</v>
      </c>
      <c r="I21" s="6">
        <f t="array" ref="I21">MAX(VLOOKUP(E21,$A$32:$E$36,MATCH(F21,$B$31:$E$31,1)+1)*H21,100000)</f>
        <v>190000</v>
      </c>
      <c r="J21" s="6" t="str" cm="1">
        <f t="array" ref="J21">fn보너스(E21,F21,G21)</f>
        <v/>
      </c>
    </row>
    <row r="22" spans="1:10" x14ac:dyDescent="0.45">
      <c r="A22" s="1" t="s">
        <v>61</v>
      </c>
      <c r="B22" s="1" t="s">
        <v>62</v>
      </c>
      <c r="C22" s="1" t="s">
        <v>63</v>
      </c>
      <c r="D22" s="5" t="str">
        <f>LOOKUP(C22,{"네일아트","바이올린","발레","스포츠댄스","요가","음악줄넘기"},{11,22,33,44,55,66,77})&amp;LOOKUP(MID(B21,3,1),{"1","2"},{"M","W"})</f>
        <v>66W</v>
      </c>
      <c r="E22" s="2">
        <v>42</v>
      </c>
      <c r="F22" s="2">
        <v>2</v>
      </c>
      <c r="G22" s="2">
        <v>24</v>
      </c>
      <c r="H22" s="6">
        <v>1920000</v>
      </c>
      <c r="I22" s="6">
        <f t="array" ref="I22">MAX(VLOOKUP(E22,$A$32:$E$36,MATCH(F22,$B$31:$E$31,1)+1)*H22,100000)</f>
        <v>100000</v>
      </c>
      <c r="J22" s="6" t="str" cm="1">
        <f t="array" ref="J22">fn보너스(E22,F22,G22)</f>
        <v/>
      </c>
    </row>
    <row r="23" spans="1:10" x14ac:dyDescent="0.45">
      <c r="A23" s="1" t="s">
        <v>19</v>
      </c>
      <c r="B23" s="1" t="s">
        <v>20</v>
      </c>
      <c r="C23" s="1" t="s">
        <v>21</v>
      </c>
      <c r="D23" s="5" t="str">
        <f>LOOKUP(C23,{"네일아트","바이올린","발레","스포츠댄스","요가","음악줄넘기"},{11,22,33,44,55,66,77})&amp;LOOKUP(MID(B22,3,1),{"1","2"},{"M","W"})</f>
        <v>22M</v>
      </c>
      <c r="E23" s="2">
        <v>60</v>
      </c>
      <c r="F23" s="2">
        <v>5</v>
      </c>
      <c r="G23" s="2">
        <v>20</v>
      </c>
      <c r="H23" s="6">
        <v>4000000</v>
      </c>
      <c r="I23" s="6">
        <f t="array" ref="I23">MAX(VLOOKUP(E23,$A$32:$E$36,MATCH(F23,$B$31:$E$31,1)+1)*H23,100000)</f>
        <v>400000</v>
      </c>
      <c r="J23" s="6" cm="1">
        <f t="array" ref="J23">fn보너스(E23,F23,G23)</f>
        <v>200000</v>
      </c>
    </row>
    <row r="24" spans="1:10" x14ac:dyDescent="0.45">
      <c r="A24" s="1" t="s">
        <v>31</v>
      </c>
      <c r="B24" s="1" t="s">
        <v>32</v>
      </c>
      <c r="C24" s="1" t="s">
        <v>17</v>
      </c>
      <c r="D24" s="5" t="str">
        <f>LOOKUP(C24,{"네일아트","바이올린","발레","스포츠댄스","요가","음악줄넘기"},{11,22,33,44,55,66,77})&amp;LOOKUP(MID(B23,3,1),{"1","2"},{"M","W"})</f>
        <v>66W</v>
      </c>
      <c r="E24" s="2">
        <v>20</v>
      </c>
      <c r="F24" s="2">
        <v>1</v>
      </c>
      <c r="G24" s="2">
        <v>24</v>
      </c>
      <c r="H24" s="6">
        <v>960000</v>
      </c>
      <c r="I24" s="6">
        <f t="array" ref="I24">MAX(VLOOKUP(E24,$A$32:$E$36,MATCH(F24,$B$31:$E$31,1)+1)*H24,100000)</f>
        <v>100000</v>
      </c>
      <c r="J24" s="6" t="str" cm="1">
        <f t="array" ref="J24">fn보너스(E24,F24,G24)</f>
        <v/>
      </c>
    </row>
    <row r="25" spans="1:10" x14ac:dyDescent="0.45">
      <c r="A25" s="1" t="s">
        <v>33</v>
      </c>
      <c r="B25" s="1" t="s">
        <v>34</v>
      </c>
      <c r="C25" s="1" t="s">
        <v>35</v>
      </c>
      <c r="D25" s="5" t="str">
        <f>LOOKUP(C25,{"네일아트","바이올린","발레","스포츠댄스","요가","음악줄넘기"},{11,22,33,44,55,66,77})&amp;LOOKUP(MID(B24,3,1),{"1","2"},{"M","W"})</f>
        <v>55M</v>
      </c>
      <c r="E25" s="2">
        <v>75</v>
      </c>
      <c r="F25" s="2">
        <v>5</v>
      </c>
      <c r="G25" s="2">
        <v>18</v>
      </c>
      <c r="H25" s="6">
        <v>3600000</v>
      </c>
      <c r="I25" s="6">
        <f t="array" ref="I25">MAX(VLOOKUP(E25,$A$32:$E$36,MATCH(F25,$B$31:$E$31,1)+1)*H25,100000)</f>
        <v>360000</v>
      </c>
      <c r="J25" s="6" t="str" cm="1">
        <f t="array" ref="J25">fn보너스(E25,F25,G25)</f>
        <v/>
      </c>
    </row>
    <row r="26" spans="1:10" x14ac:dyDescent="0.45">
      <c r="A26" s="1" t="s">
        <v>15</v>
      </c>
      <c r="B26" s="1" t="s">
        <v>16</v>
      </c>
      <c r="C26" s="1" t="s">
        <v>17</v>
      </c>
      <c r="D26" s="5" t="str">
        <f>LOOKUP(C26,{"네일아트","바이올린","발레","스포츠댄스","요가","음악줄넘기"},{11,22,33,44,55,66,77})&amp;LOOKUP(MID(B25,3,1),{"1","2"},{"M","W"})</f>
        <v>66W</v>
      </c>
      <c r="E26" s="2">
        <v>175</v>
      </c>
      <c r="F26" s="2">
        <v>5</v>
      </c>
      <c r="G26" s="2">
        <v>18</v>
      </c>
      <c r="H26" s="6">
        <v>3600000</v>
      </c>
      <c r="I26" s="6">
        <f t="array" ref="I26">MAX(VLOOKUP(E26,$A$32:$E$36,MATCH(F26,$B$31:$E$31,1)+1)*H26,100000)</f>
        <v>360000</v>
      </c>
      <c r="J26" s="6" t="str" cm="1">
        <f t="array" ref="J26">fn보너스(E26,F26,G26)</f>
        <v/>
      </c>
    </row>
    <row r="27" spans="1:10" x14ac:dyDescent="0.45">
      <c r="A27" s="1" t="s">
        <v>29</v>
      </c>
      <c r="B27" s="1" t="s">
        <v>30</v>
      </c>
      <c r="C27" s="1" t="s">
        <v>26</v>
      </c>
      <c r="D27" s="5" t="str">
        <f>LOOKUP(C27,{"네일아트","바이올린","발레","스포츠댄스","요가","음악줄넘기"},{11,22,33,44,55,66,77})&amp;LOOKUP(MID(B26,3,1),{"1","2"},{"M","W"})</f>
        <v>11M</v>
      </c>
      <c r="E27" s="2">
        <v>72</v>
      </c>
      <c r="F27" s="2">
        <v>6</v>
      </c>
      <c r="G27" s="2">
        <v>20</v>
      </c>
      <c r="H27" s="6">
        <v>4800000</v>
      </c>
      <c r="I27" s="6">
        <f t="array" ref="I27">MAX(VLOOKUP(E27,$A$32:$E$36,MATCH(F27,$B$31:$E$31,1)+1)*H27,100000)</f>
        <v>480000</v>
      </c>
      <c r="J27" s="6" cm="1">
        <f t="array" ref="J27">fn보너스(E27,F27,G27)</f>
        <v>200000</v>
      </c>
    </row>
    <row r="29" spans="1:10" x14ac:dyDescent="0.45">
      <c r="A29" t="s">
        <v>68</v>
      </c>
      <c r="G29" t="s">
        <v>69</v>
      </c>
    </row>
    <row r="30" spans="1:10" x14ac:dyDescent="0.45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45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 cm="1">
        <f t="array" ref="H31">TEXT(SUM(($C$4:$C$27=$G31)*$E$4:$E$27),"0명")</f>
        <v>120명</v>
      </c>
      <c r="I31" s="6">
        <f>IFERROR(AVERAGEIFS($H$4:$H$27,$C$4:$C$27,$G31,$E$4:$E$27,"&gt;=50"),"")</f>
        <v>4800000</v>
      </c>
    </row>
    <row r="32" spans="1:10" x14ac:dyDescent="0.45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 cm="1">
        <f t="array" ref="H32">TEXT(SUM(($C$4:$C$27=$G32)*$E$4:$E$27),"0명")</f>
        <v>117명</v>
      </c>
      <c r="I32" s="6">
        <f t="shared" ref="I32:I37" si="0">IFERROR(AVERAGEIFS($H$4:$H$27,$C$4:$C$27,$G32,$E$4:$E$27,"&gt;=50"),"")</f>
        <v>4000000</v>
      </c>
    </row>
    <row r="33" spans="1:9" x14ac:dyDescent="0.45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 cm="1">
        <f t="array" ref="H33">TEXT(SUM(($C$4:$C$27=$G33)*$E$4:$E$27),"0명")</f>
        <v>126명</v>
      </c>
      <c r="I33" s="6" t="str">
        <f t="shared" si="0"/>
        <v/>
      </c>
    </row>
    <row r="34" spans="1:9" x14ac:dyDescent="0.45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 cm="1">
        <f t="array" ref="H34">TEXT(SUM(($C$4:$C$27=$G34)*$E$4:$E$27),"0명")</f>
        <v>259명</v>
      </c>
      <c r="I34" s="6">
        <f t="shared" si="0"/>
        <v>2633333.3333333335</v>
      </c>
    </row>
    <row r="35" spans="1:9" x14ac:dyDescent="0.45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 cm="1">
        <f t="array" ref="H35">TEXT(SUM(($C$4:$C$27=$G35)*$E$4:$E$27),"0명")</f>
        <v>218명</v>
      </c>
      <c r="I35" s="6">
        <f t="shared" si="0"/>
        <v>3800000</v>
      </c>
    </row>
    <row r="36" spans="1:9" x14ac:dyDescent="0.45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 cm="1">
        <f t="array" ref="H36">TEXT(SUM(($C$4:$C$27=$G36)*$E$4:$E$27),"0명")</f>
        <v>314명</v>
      </c>
      <c r="I36" s="6">
        <f t="shared" si="0"/>
        <v>2846666.6666666665</v>
      </c>
    </row>
    <row r="37" spans="1:9" x14ac:dyDescent="0.45">
      <c r="G37" s="1" t="s">
        <v>63</v>
      </c>
      <c r="H37" s="1" t="str" cm="1">
        <f t="array" ref="H37">TEXT(SUM(($C$4:$C$27=$G37)*$E$4:$E$27),"0명")</f>
        <v>42명</v>
      </c>
      <c r="I37" s="6" t="str">
        <f t="shared" si="0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A8" sqref="A8"/>
    </sheetView>
  </sheetViews>
  <sheetFormatPr defaultRowHeight="17" x14ac:dyDescent="0.45"/>
  <cols>
    <col min="1" max="1" width="15.08203125" bestFit="1" customWidth="1"/>
    <col min="2" max="2" width="10.75" bestFit="1" customWidth="1"/>
    <col min="3" max="3" width="13.5" bestFit="1" customWidth="1"/>
    <col min="4" max="4" width="14.5" bestFit="1" customWidth="1"/>
  </cols>
  <sheetData>
    <row r="2" spans="1:4" x14ac:dyDescent="0.45">
      <c r="A2" s="15" t="s">
        <v>3</v>
      </c>
      <c r="B2" s="15" t="s">
        <v>2</v>
      </c>
      <c r="C2" t="s">
        <v>85</v>
      </c>
      <c r="D2" t="s">
        <v>84</v>
      </c>
    </row>
    <row r="3" spans="1:4" x14ac:dyDescent="0.45">
      <c r="A3" t="s">
        <v>18</v>
      </c>
      <c r="B3" t="s">
        <v>13</v>
      </c>
      <c r="C3" s="16">
        <v>4</v>
      </c>
      <c r="D3" s="17">
        <v>0.15552523874488403</v>
      </c>
    </row>
    <row r="4" spans="1:4" x14ac:dyDescent="0.45">
      <c r="B4" t="s">
        <v>17</v>
      </c>
      <c r="C4" s="16">
        <v>4</v>
      </c>
      <c r="D4" s="17">
        <v>0.1432469304229195</v>
      </c>
    </row>
    <row r="5" spans="1:4" x14ac:dyDescent="0.45">
      <c r="B5" t="s">
        <v>21</v>
      </c>
      <c r="C5" s="16">
        <v>1</v>
      </c>
      <c r="D5" s="17">
        <v>4.0927694406548434E-2</v>
      </c>
    </row>
    <row r="6" spans="1:4" x14ac:dyDescent="0.45">
      <c r="B6" t="s">
        <v>63</v>
      </c>
      <c r="C6" s="16">
        <v>1</v>
      </c>
      <c r="D6" s="17">
        <v>3.2742155525238743E-2</v>
      </c>
    </row>
    <row r="7" spans="1:4" x14ac:dyDescent="0.45">
      <c r="B7" t="s">
        <v>26</v>
      </c>
      <c r="C7" s="16">
        <v>1</v>
      </c>
      <c r="D7" s="17">
        <v>2.4556616643929059E-2</v>
      </c>
    </row>
    <row r="8" spans="1:4" x14ac:dyDescent="0.45">
      <c r="A8" t="s">
        <v>86</v>
      </c>
      <c r="C8" s="16">
        <v>60.81818181818182</v>
      </c>
      <c r="D8" s="17">
        <v>3.6090785067592702E-2</v>
      </c>
    </row>
    <row r="9" spans="1:4" x14ac:dyDescent="0.45">
      <c r="A9" t="s">
        <v>14</v>
      </c>
      <c r="B9" t="s">
        <v>53</v>
      </c>
      <c r="C9" s="16">
        <v>4</v>
      </c>
      <c r="D9" s="17">
        <v>0.208731241473397</v>
      </c>
    </row>
    <row r="10" spans="1:4" x14ac:dyDescent="0.45">
      <c r="B10" t="s">
        <v>35</v>
      </c>
      <c r="C10" s="16">
        <v>4</v>
      </c>
      <c r="D10" s="17">
        <v>0.165075034106412</v>
      </c>
    </row>
    <row r="11" spans="1:4" x14ac:dyDescent="0.45">
      <c r="B11" t="s">
        <v>26</v>
      </c>
      <c r="C11" s="16">
        <v>3</v>
      </c>
      <c r="D11" s="17">
        <v>0.13642564802182811</v>
      </c>
    </row>
    <row r="12" spans="1:4" x14ac:dyDescent="0.45">
      <c r="B12" t="s">
        <v>21</v>
      </c>
      <c r="C12" s="16">
        <v>2</v>
      </c>
      <c r="D12" s="17">
        <v>9.2769440654843105E-2</v>
      </c>
    </row>
    <row r="13" spans="1:4" x14ac:dyDescent="0.45">
      <c r="A13" t="s">
        <v>87</v>
      </c>
      <c r="C13" s="16">
        <v>40.53846153846154</v>
      </c>
      <c r="D13" s="17">
        <v>4.6384720327421552E-2</v>
      </c>
    </row>
    <row r="14" spans="1:4" x14ac:dyDescent="0.45">
      <c r="A14" t="s">
        <v>83</v>
      </c>
      <c r="C14" s="16">
        <v>24</v>
      </c>
      <c r="D14" s="1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D2" sqref="D2:G26"/>
    </sheetView>
  </sheetViews>
  <sheetFormatPr defaultRowHeight="17" x14ac:dyDescent="0.45"/>
  <cols>
    <col min="2" max="2" width="11" bestFit="1" customWidth="1"/>
    <col min="4" max="4" width="8.6640625" customWidth="1"/>
    <col min="5" max="5" width="10.83203125" bestFit="1" customWidth="1"/>
    <col min="7" max="7" width="11" customWidth="1"/>
  </cols>
  <sheetData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5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5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5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5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5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5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5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5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5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5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5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5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5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5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5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5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5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5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5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5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5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5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 2는 여자" sqref="C3:C26" xr:uid="{6A79FAFD-CA0B-4ED6-A33F-378C471D056F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6" zoomScaleNormal="100" workbookViewId="0">
      <selection activeCell="K28" sqref="K28"/>
    </sheetView>
  </sheetViews>
  <sheetFormatPr defaultRowHeight="17" x14ac:dyDescent="0.45"/>
  <cols>
    <col min="2" max="2" width="21.08203125" bestFit="1" customWidth="1"/>
    <col min="4" max="4" width="12.33203125" bestFit="1" customWidth="1"/>
  </cols>
  <sheetData>
    <row r="2" spans="2:4" x14ac:dyDescent="0.45">
      <c r="B2" t="s">
        <v>73</v>
      </c>
    </row>
    <row r="3" spans="2:4" x14ac:dyDescent="0.45">
      <c r="B3" s="1" t="s">
        <v>2</v>
      </c>
      <c r="C3" s="1" t="s">
        <v>4</v>
      </c>
      <c r="D3" s="1" t="s">
        <v>7</v>
      </c>
    </row>
    <row r="4" spans="2:4" x14ac:dyDescent="0.45">
      <c r="B4" s="1" t="s">
        <v>26</v>
      </c>
      <c r="C4" s="2">
        <v>18</v>
      </c>
      <c r="D4" s="9">
        <v>1600000</v>
      </c>
    </row>
    <row r="5" spans="2:4" x14ac:dyDescent="0.45">
      <c r="B5" s="1" t="s">
        <v>21</v>
      </c>
      <c r="C5" s="2">
        <v>42</v>
      </c>
      <c r="D5" s="9">
        <v>2400000</v>
      </c>
    </row>
    <row r="6" spans="2:4" x14ac:dyDescent="0.45">
      <c r="B6" s="1" t="s">
        <v>53</v>
      </c>
      <c r="C6" s="2">
        <v>21</v>
      </c>
      <c r="D6" s="9">
        <v>2400000</v>
      </c>
    </row>
    <row r="7" spans="2:4" x14ac:dyDescent="0.45">
      <c r="B7" s="1" t="s">
        <v>13</v>
      </c>
      <c r="C7" s="2">
        <v>63</v>
      </c>
      <c r="D7" s="9">
        <v>2860000</v>
      </c>
    </row>
    <row r="8" spans="2:4" x14ac:dyDescent="0.45">
      <c r="B8" s="1" t="s">
        <v>35</v>
      </c>
      <c r="C8" s="2">
        <v>26</v>
      </c>
      <c r="D8" s="9">
        <v>1280000</v>
      </c>
    </row>
    <row r="9" spans="2:4" x14ac:dyDescent="0.45">
      <c r="B9" s="1" t="s">
        <v>17</v>
      </c>
      <c r="C9" s="2">
        <v>69</v>
      </c>
      <c r="D9" s="9">
        <v>3000000</v>
      </c>
    </row>
    <row r="10" spans="2:4" x14ac:dyDescent="0.45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F8" sqref="F8"/>
    </sheetView>
  </sheetViews>
  <sheetFormatPr defaultRowHeight="17" x14ac:dyDescent="0.45"/>
  <cols>
    <col min="1" max="1" width="7.08203125" bestFit="1" customWidth="1"/>
    <col min="2" max="2" width="11" bestFit="1" customWidth="1"/>
    <col min="3" max="3" width="5.25" bestFit="1" customWidth="1"/>
    <col min="7" max="7" width="10.83203125" bestFit="1" customWidth="1"/>
    <col min="8" max="8" width="1.75" customWidth="1"/>
    <col min="9" max="9" width="10.75" customWidth="1"/>
  </cols>
  <sheetData>
    <row r="1" spans="1:7" x14ac:dyDescent="0.45">
      <c r="A1" t="s">
        <v>66</v>
      </c>
    </row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8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5">
      <c r="A4" s="1" t="s">
        <v>54</v>
      </c>
      <c r="B4" s="2" t="s">
        <v>53</v>
      </c>
      <c r="C4" s="18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5">
      <c r="A5" s="1" t="s">
        <v>56</v>
      </c>
      <c r="B5" s="2" t="s">
        <v>53</v>
      </c>
      <c r="C5" s="18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5">
      <c r="A6" s="1" t="s">
        <v>58</v>
      </c>
      <c r="B6" s="2" t="s">
        <v>13</v>
      </c>
      <c r="C6" s="18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5">
      <c r="A7" s="1" t="s">
        <v>11</v>
      </c>
      <c r="B7" s="2" t="s">
        <v>13</v>
      </c>
      <c r="C7" s="18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5">
      <c r="A8" s="1" t="s">
        <v>15</v>
      </c>
      <c r="B8" s="2" t="s">
        <v>17</v>
      </c>
      <c r="C8" s="18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5">
      <c r="A9" s="1" t="s">
        <v>19</v>
      </c>
      <c r="B9" s="2" t="s">
        <v>21</v>
      </c>
      <c r="C9" s="18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5">
      <c r="A10" s="1" t="s">
        <v>22</v>
      </c>
      <c r="B10" s="2" t="s">
        <v>21</v>
      </c>
      <c r="C10" s="18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5">
      <c r="A11" s="1" t="s">
        <v>24</v>
      </c>
      <c r="B11" s="2" t="s">
        <v>26</v>
      </c>
      <c r="C11" s="18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8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5">
      <c r="A13" s="1" t="s">
        <v>33</v>
      </c>
      <c r="B13" s="2" t="s">
        <v>35</v>
      </c>
      <c r="C13" s="18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5">
      <c r="A14" s="1" t="s">
        <v>36</v>
      </c>
      <c r="B14" s="2" t="s">
        <v>17</v>
      </c>
      <c r="C14" s="18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5">
      <c r="A15" s="1" t="s">
        <v>38</v>
      </c>
      <c r="B15" s="2" t="s">
        <v>35</v>
      </c>
      <c r="C15" s="18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5">
      <c r="A16" s="1" t="s">
        <v>40</v>
      </c>
      <c r="B16" s="2" t="s">
        <v>26</v>
      </c>
      <c r="C16" s="18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5">
      <c r="A17" s="1" t="s">
        <v>42</v>
      </c>
      <c r="B17" s="2" t="s">
        <v>26</v>
      </c>
      <c r="C17" s="18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5">
      <c r="A18" s="1" t="s">
        <v>44</v>
      </c>
      <c r="B18" s="2" t="s">
        <v>13</v>
      </c>
      <c r="C18" s="18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5">
      <c r="A19" s="1" t="s">
        <v>27</v>
      </c>
      <c r="B19" s="2" t="s">
        <v>17</v>
      </c>
      <c r="C19" s="18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5">
      <c r="A20" s="1" t="s">
        <v>29</v>
      </c>
      <c r="B20" s="2" t="s">
        <v>26</v>
      </c>
      <c r="C20" s="18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5">
      <c r="A21" s="1" t="s">
        <v>46</v>
      </c>
      <c r="B21" s="2" t="s">
        <v>13</v>
      </c>
      <c r="C21" s="18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5">
      <c r="A22" s="1" t="s">
        <v>47</v>
      </c>
      <c r="B22" s="2" t="s">
        <v>35</v>
      </c>
      <c r="C22" s="18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5">
      <c r="A23" s="1" t="s">
        <v>49</v>
      </c>
      <c r="B23" s="2" t="s">
        <v>21</v>
      </c>
      <c r="C23" s="18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5">
      <c r="A24" s="1" t="s">
        <v>60</v>
      </c>
      <c r="B24" s="2" t="s">
        <v>35</v>
      </c>
      <c r="C24" s="18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5">
      <c r="A25" s="1" t="s">
        <v>61</v>
      </c>
      <c r="B25" s="2" t="s">
        <v>63</v>
      </c>
      <c r="C25" s="18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5">
      <c r="A26" s="1" t="s">
        <v>64</v>
      </c>
      <c r="B26" s="2" t="s">
        <v>53</v>
      </c>
      <c r="C26" s="18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{079AB2FF-118A-423F-AE8C-3D919128DF9F}</x14:id>
        </ext>
      </extLst>
    </cfRule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{F07C3446-8461-4EE1-9469-91A4476D30DE}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0</xdr:row>
                    <xdr:rowOff>203200</xdr:rowOff>
                  </from>
                  <to>
                    <xdr:col>9</xdr:col>
                    <xdr:colOff>25400</xdr:colOff>
                    <xdr:row>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7</xdr:col>
                    <xdr:colOff>114300</xdr:colOff>
                    <xdr:row>4</xdr:row>
                    <xdr:rowOff>0</xdr:rowOff>
                  </from>
                  <to>
                    <xdr:col>9</xdr:col>
                    <xdr:colOff>0</xdr:colOff>
                    <xdr:row>5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79AB2FF-118A-423F-AE8C-3D919128DF9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07C3446-8461-4EE1-9469-91A4476D30D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tabSelected="1" workbookViewId="0">
      <selection activeCell="B2" sqref="A1:H26"/>
    </sheetView>
  </sheetViews>
  <sheetFormatPr defaultRowHeight="17" x14ac:dyDescent="0.45"/>
  <cols>
    <col min="3" max="3" width="11" bestFit="1" customWidth="1"/>
    <col min="8" max="8" width="10.83203125" bestFit="1" customWidth="1"/>
  </cols>
  <sheetData>
    <row r="1" spans="1:8" x14ac:dyDescent="0.45">
      <c r="A1" t="s">
        <v>66</v>
      </c>
    </row>
    <row r="2" spans="1:8" x14ac:dyDescent="0.45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5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5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5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5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5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5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5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5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5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5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5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5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5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5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5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5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5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5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5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5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5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5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5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5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50800</xdr:colOff>
                <xdr:row>2</xdr:row>
                <xdr:rowOff>203200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김결</cp:lastModifiedBy>
  <dcterms:created xsi:type="dcterms:W3CDTF">2023-08-09T00:13:15Z</dcterms:created>
  <dcterms:modified xsi:type="dcterms:W3CDTF">2026-09-10T05:29:59Z</dcterms:modified>
</cp:coreProperties>
</file>