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이보현\Desktop\"/>
    </mc:Choice>
  </mc:AlternateContent>
  <xr:revisionPtr revIDLastSave="0" documentId="13_ncr:1_{EEF8A4AB-3585-4C80-871C-A6D41BE60556}" xr6:coauthVersionLast="47" xr6:coauthVersionMax="47" xr10:uidLastSave="{00000000-0000-0000-0000-000000000000}"/>
  <bookViews>
    <workbookView xWindow="-108" yWindow="-108" windowWidth="23256" windowHeight="12456" firstSheet="2" activeTab="6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2" l="1"/>
  <c r="I33" i="2"/>
  <c r="I34" i="2"/>
  <c r="I35" i="2"/>
  <c r="I36" i="2"/>
  <c r="I37" i="2"/>
  <c r="I31" i="2"/>
  <c r="H32" i="2" a="1"/>
  <c r="H32" i="2"/>
  <c r="H33" i="2" a="1"/>
  <c r="H33" i="2"/>
  <c r="H34" i="2" a="1"/>
  <c r="H34" i="2"/>
  <c r="H35" i="2" a="1"/>
  <c r="H35" i="2"/>
  <c r="H36" i="2" a="1"/>
  <c r="H36" i="2"/>
  <c r="H37" i="2" a="1"/>
  <c r="H37" i="2"/>
  <c r="H31" i="2" a="1"/>
  <c r="H31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5" i="2"/>
  <c r="D4" i="2"/>
  <c r="A29" i="1"/>
  <c r="J4" i="2" a="1"/>
  <c r="J4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03E83E7-2AE4-4341-8B3B-107F7B59C499}" sourceFile="C:\Users\이보현\Desktop\02 최신기출유형\07회\문화센터.xlsx" keepAlive="1" name="문화센터" type="5" refreshedVersion="8" background="1">
    <dbPr connection="Provider=Microsoft.ACE.OLEDB.12.0;User ID=Admin;Data Source=C:\Users\이보현\Desktop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<sst xmlns="http://schemas.openxmlformats.org/spreadsheetml/2006/main" count="478" uniqueCount="84">
  <si>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</si>
  <si>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</si>
  <si>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</si>
  <si>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</si>
  <si>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</si>
  <si>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</si>
  <si>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</si>
  <si>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</si>
  <si>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</si>
  <si>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</si>
  <si>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</si>
  <si>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</si>
  <si>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</si>
  <si>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</si>
  <si>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</si>
  <si>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</si>
  <si>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</si>
  <si>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</si>
  <si>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</si>
  <si>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</si>
  <si>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</si>
  <si>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</si>
  <si>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</si>
  <si>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</si>
  <si>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</si>
  <si>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</si>
  <si>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</si>
  <si>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</si>
  <si>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</si>
  <si>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</si>
  <si>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</si>
  <si>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</si>
  <si>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</si>
  <si>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</si>
  <si>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</si>
  <si>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</si>
  <si>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</si>
  <si>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</si>
  <si>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</si>
  <si>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</si>
  <si>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</si>
  <si>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</si>
  <si>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</si>
  <si>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</si>
  <si>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</si>
  <si>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</si>
  <si>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</si>
  <si>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</si>
  <si>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</si>
  <si>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</si>
  <si>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</si>
  <si>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</si>
  <si>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</si>
  <si>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</si>
  <si>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</si>
  <si>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</si>
  <si>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</si>
  <si>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</si>
  <si>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</si>
  <si>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</si>
  <si>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</si>
  <si>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</si>
  <si>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</si>
  <si>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</si>
  <si>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</si>
  <si>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</si>
  <si>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</si>
  <si>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</si>
  <si>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</si>
  <si>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</si>
  <si>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</si>
  <si>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</si>
  <si>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</si>
  <si>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</si>
  <si>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</si>
  <si>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</si>
  <si>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수업코드</t>
    <phoneticPr fontId="1" type="noConversion"/>
  </si>
  <si>
    <t>조건</t>
    <phoneticPr fontId="1" type="noConversion"/>
  </si>
  <si>
    <t>총합계</t>
  </si>
  <si>
    <t>합계 : 월급여액</t>
  </si>
  <si>
    <t>남 평균</t>
  </si>
  <si>
    <t>여 평균</t>
  </si>
  <si>
    <t>없음</t>
  </si>
  <si>
    <t>인원수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</si>
</sst>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1781776"/>
        <c:axId val="2061778896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2061778896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61781776"/>
        <c:crosses val="max"/>
        <c:crossBetween val="between"/>
      </c:valAx>
      <c:catAx>
        <c:axId val="2061781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6177889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30480</xdr:colOff>
          <xdr:row>2</xdr:row>
          <xdr:rowOff>198120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보현" refreshedDate="46095.411257291664" backgroundQuery="1" createdVersion="8" refreshedVersion="8" minRefreshableVersion="3" recordCount="24" xr:uid="{76ACAFB8-4B66-40C1-AD1A-DA76092454BA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EF3114-0D2A-4DFA-81F1-F6EC13D912DE}" name="피벗 테이블1" cacheId="0" applyNumberFormats="0" applyBorderFormats="0" applyFontFormats="0" applyPatternFormats="0" applyAlignmentFormats="0" applyWidthHeightFormats="1" dataCaption="값" errorCaption="없음" showError="1" showMissing="0" updatedVersion="8" minRefreshableVersion="3" useAutoFormatting="1" itemPrintTitles="1" createdVersion="8" indent="0" compact="0" compactData="0" multipleFieldFilters="0" fieldListSortAscending="1">
  <location ref="A2:D14" firstHeaderRow="0" firstDataRow="1" firstDataCol="2"/>
  <pivotFields count="11">
    <pivotField dataField="1" compact="0" outline="0" showAll="0">
      <items count="25">
        <item x="4"/>
        <item x="20"/>
        <item x="16"/>
        <item x="1"/>
        <item x="17"/>
        <item x="0"/>
        <item x="21"/>
        <item x="3"/>
        <item x="18"/>
        <item x="19"/>
        <item x="13"/>
        <item x="11"/>
        <item x="15"/>
        <item x="12"/>
        <item x="8"/>
        <item x="5"/>
        <item x="22"/>
        <item x="2"/>
        <item x="23"/>
        <item x="9"/>
        <item x="10"/>
        <item x="14"/>
        <item x="6"/>
        <item x="7"/>
        <item t="default"/>
      </items>
    </pivotField>
    <pivotField compact="0" outline="0" showAll="0"/>
    <pivotField axis="axisRow" compact="0" outline="0" showAll="0">
      <items count="8">
        <item x="1"/>
        <item x="5"/>
        <item x="3"/>
        <item x="4"/>
        <item x="0"/>
        <item x="6"/>
        <item x="2"/>
        <item t="default"/>
      </items>
    </pivotField>
    <pivotField axis="axisRow" compact="0" outline="0" showAll="0" avgSubtotal="1">
      <items count="3">
        <item x="1"/>
        <item x="0"/>
        <item t="avg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</pivotFields>
  <rowFields count="2">
    <field x="3"/>
    <field x="2"/>
  </rowFields>
  <rowItems count="12">
    <i>
      <x/>
      <x v="1"/>
    </i>
    <i r="1">
      <x v="3"/>
    </i>
    <i r="1">
      <x v="4"/>
    </i>
    <i r="1">
      <x v="5"/>
    </i>
    <i r="1">
      <x v="6"/>
    </i>
    <i t="avg">
      <x/>
    </i>
    <i>
      <x v="1"/>
      <x/>
    </i>
    <i r="1">
      <x v="2"/>
    </i>
    <i r="1">
      <x v="4"/>
    </i>
    <i r="1">
      <x v="6"/>
    </i>
    <i t="avg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2" baseItem="1"/>
    <dataField name="합계 : 월급여액" fld="7" showDataAs="percentOfTotal" baseField="2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topLeftCell="A16" workbookViewId="0">
      <selection activeCell="N18" sqref="N18"/>
    </sheetView>
  </sheetViews>
  <sheetFormatPr defaultRowHeight="17.399999999999999" x14ac:dyDescent="0.4"/>
  <cols>
    <col min="1" max="1" width="7.8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77</v>
      </c>
    </row>
    <row r="29" spans="1:11" x14ac:dyDescent="0.4">
      <c r="A29" t="b">
        <f>OR($K3&gt;=LARGE($K$3:$K$26,3),$K3&lt;=SMALL($K$3:$K$26,3))</f>
        <v>0</v>
      </c>
    </row>
    <row r="31" spans="1:11" x14ac:dyDescent="0.4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AND($D3="여",($C3&lt;&gt;"발레")+($C3&lt;&gt;"네일아트"))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opLeftCell="A28" workbookViewId="0">
      <selection activeCell="I31" sqref="I31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76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 t="str">
        <f>LOOKUP($C4,{"네일아트","바이올린","발레","스포츠댄스","요가","음악줄넘기","하모니카"},{11,22,33,44,55,66,77}) &amp; LOOKUP(MID($B4,3,1)*1,{1,2},{"M","W"})</f>
        <v>11W</v>
      </c>
      <c r="E4" s="2">
        <v>18</v>
      </c>
      <c r="F4" s="2">
        <v>2</v>
      </c>
      <c r="G4" s="2">
        <v>20</v>
      </c>
      <c r="H4" s="6">
        <v>1600000</v>
      </c>
      <c r="I4" s="6">
        <f>MAX($H4 * VLOOKUP($E4,$A$32:$E$36,MATCH($F4*$G4,$B$31:$E$31,1)+1,TRUE),100000)</f>
        <v>100000</v>
      </c>
      <c r="J4" s="6" t="str" cm="1">
        <f t="array" ref="J4">fn보너스(E4,F4,G4)</f>
        <v/>
      </c>
    </row>
    <row r="5" spans="1:10" x14ac:dyDescent="0.4">
      <c r="A5" s="1" t="s">
        <v>44</v>
      </c>
      <c r="B5" s="1" t="s">
        <v>45</v>
      </c>
      <c r="C5" s="1" t="s">
        <v>13</v>
      </c>
      <c r="D5" s="5" t="str">
        <f>LOOKUP($C5,{"네일아트","바이올린","발레","스포츠댄스","요가","음악줄넘기","하모니카"},{11,22,33,44,55,66,77}) &amp; LOOKUP(MID($B5,3,1)*1,{1,2},{"M","W"})</f>
        <v>44M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0">MAX($H5 * VLOOKUP($E5,$A$32:$E$36,MATCH($F5*$G5,$B$31:$E$31,1)+1,TRUE),100000)</f>
        <v>286000</v>
      </c>
      <c r="J5" s="6"/>
    </row>
    <row r="6" spans="1:10" x14ac:dyDescent="0.4">
      <c r="A6" s="1" t="s">
        <v>60</v>
      </c>
      <c r="B6" s="1" t="s">
        <v>34</v>
      </c>
      <c r="C6" s="1" t="s">
        <v>35</v>
      </c>
      <c r="D6" s="5" t="str">
        <f>LOOKUP($C6,{"네일아트","바이올린","발레","스포츠댄스","요가","음악줄넘기","하모니카"},{11,22,33,44,55,66,77}) &amp; LOOKUP(MID($B6,3,1)*1,{1,2},{"M","W"})</f>
        <v>55W</v>
      </c>
      <c r="E6" s="2">
        <v>26</v>
      </c>
      <c r="F6" s="2">
        <v>2</v>
      </c>
      <c r="G6" s="2">
        <v>16</v>
      </c>
      <c r="H6" s="6">
        <v>1280000</v>
      </c>
      <c r="I6" s="6">
        <f t="shared" si="0"/>
        <v>100000</v>
      </c>
      <c r="J6" s="6"/>
    </row>
    <row r="7" spans="1:10" x14ac:dyDescent="0.4">
      <c r="A7" s="1" t="s">
        <v>38</v>
      </c>
      <c r="B7" s="1" t="s">
        <v>39</v>
      </c>
      <c r="C7" s="1" t="s">
        <v>35</v>
      </c>
      <c r="D7" s="5" t="str">
        <f>LOOKUP($C7,{"네일아트","바이올린","발레","스포츠댄스","요가","음악줄넘기","하모니카"},{11,22,33,44,55,66,77}) &amp; LOOKUP(MID($B7,3,1)*1,{1,2},{"M","W"})</f>
        <v>55W</v>
      </c>
      <c r="E7" s="2">
        <v>75</v>
      </c>
      <c r="F7" s="2">
        <v>5</v>
      </c>
      <c r="G7" s="2">
        <v>20</v>
      </c>
      <c r="H7" s="6">
        <v>4000000</v>
      </c>
      <c r="I7" s="6">
        <f t="shared" si="0"/>
        <v>480000</v>
      </c>
      <c r="J7" s="6"/>
    </row>
    <row r="8" spans="1:10" x14ac:dyDescent="0.4">
      <c r="A8" s="1" t="s">
        <v>36</v>
      </c>
      <c r="B8" s="1" t="s">
        <v>37</v>
      </c>
      <c r="C8" s="1" t="s">
        <v>17</v>
      </c>
      <c r="D8" s="5" t="str">
        <f>LOOKUP($C8,{"네일아트","바이올린","발레","스포츠댄스","요가","음악줄넘기","하모니카"},{11,22,33,44,55,66,77}) &amp; LOOKUP(MID($B8,3,1)*1,{1,2},{"M","W"})</f>
        <v>66M</v>
      </c>
      <c r="E8" s="2">
        <v>69</v>
      </c>
      <c r="F8" s="2">
        <v>3</v>
      </c>
      <c r="G8" s="2">
        <v>20</v>
      </c>
      <c r="H8" s="6">
        <v>3000000</v>
      </c>
      <c r="I8" s="6">
        <f t="shared" si="0"/>
        <v>300000</v>
      </c>
      <c r="J8" s="6"/>
    </row>
    <row r="9" spans="1:10" x14ac:dyDescent="0.4">
      <c r="A9" s="1" t="s">
        <v>56</v>
      </c>
      <c r="B9" s="1" t="s">
        <v>57</v>
      </c>
      <c r="C9" s="1" t="s">
        <v>53</v>
      </c>
      <c r="D9" s="5" t="str">
        <f>LOOKUP($C9,{"네일아트","바이올린","발레","스포츠댄스","요가","음악줄넘기","하모니카"},{11,22,33,44,55,66,77}) &amp; LOOKUP(MID($B9,3,1)*1,{1,2},{"M","W"})</f>
        <v>33W</v>
      </c>
      <c r="E9" s="2">
        <v>21</v>
      </c>
      <c r="F9" s="2">
        <v>3</v>
      </c>
      <c r="G9" s="2">
        <v>20</v>
      </c>
      <c r="H9" s="6">
        <v>2400000</v>
      </c>
      <c r="I9" s="6">
        <f t="shared" si="0"/>
        <v>168000.00000000003</v>
      </c>
      <c r="J9" s="6"/>
    </row>
    <row r="10" spans="1:10" x14ac:dyDescent="0.4">
      <c r="A10" s="1" t="s">
        <v>47</v>
      </c>
      <c r="B10" s="1" t="s">
        <v>48</v>
      </c>
      <c r="C10" s="1" t="s">
        <v>35</v>
      </c>
      <c r="D10" s="5" t="str">
        <f>LOOKUP($C10,{"네일아트","바이올린","발레","스포츠댄스","요가","음악줄넘기","하모니카"},{11,22,33,44,55,66,77}) &amp; LOOKUP(MID($B10,3,1)*1,{1,2},{"M","W"})</f>
        <v>55W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0"/>
        <v>100000</v>
      </c>
      <c r="J10" s="6"/>
    </row>
    <row r="11" spans="1:10" x14ac:dyDescent="0.4">
      <c r="A11" s="1" t="s">
        <v>11</v>
      </c>
      <c r="B11" s="1" t="s">
        <v>12</v>
      </c>
      <c r="C11" s="1" t="s">
        <v>13</v>
      </c>
      <c r="D11" s="5" t="str">
        <f>LOOKUP($C11,{"네일아트","바이올린","발레","스포츠댄스","요가","음악줄넘기","하모니카"},{11,22,33,44,55,66,77}) &amp; LOOKUP(MID($B11,3,1)*1,{1,2},{"M","W"})</f>
        <v>44M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0"/>
        <v>288000</v>
      </c>
      <c r="J11" s="6"/>
    </row>
    <row r="12" spans="1:10" x14ac:dyDescent="0.4">
      <c r="A12" s="1" t="s">
        <v>40</v>
      </c>
      <c r="B12" s="1" t="s">
        <v>41</v>
      </c>
      <c r="C12" s="1" t="s">
        <v>26</v>
      </c>
      <c r="D12" s="5" t="str">
        <f>LOOKUP($C12,{"네일아트","바이올린","발레","스포츠댄스","요가","음악줄넘기","하모니카"},{11,22,33,44,55,66,77}) &amp; LOOKUP(MID($B12,3,1)*1,{1,2},{"M","W"})</f>
        <v>11M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0"/>
        <v>100000</v>
      </c>
      <c r="J12" s="6"/>
    </row>
    <row r="13" spans="1:10" x14ac:dyDescent="0.4">
      <c r="A13" s="1" t="s">
        <v>22</v>
      </c>
      <c r="B13" s="1" t="s">
        <v>23</v>
      </c>
      <c r="C13" s="1" t="s">
        <v>21</v>
      </c>
      <c r="D13" s="5" t="str">
        <f>LOOKUP($C13,{"네일아트","바이올린","발레","스포츠댄스","요가","음악줄넘기","하모니카"},{11,22,33,44,55,66,77}) &amp; LOOKUP(MID($B13,3,1)*1,{1,2},{"M","W"})</f>
        <v>22M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0"/>
        <v>168000.00000000003</v>
      </c>
      <c r="J13" s="6"/>
    </row>
    <row r="14" spans="1:10" x14ac:dyDescent="0.4">
      <c r="A14" s="1" t="s">
        <v>49</v>
      </c>
      <c r="B14" s="1" t="s">
        <v>50</v>
      </c>
      <c r="C14" s="1" t="s">
        <v>21</v>
      </c>
      <c r="D14" s="5" t="str">
        <f>LOOKUP($C14,{"네일아트","바이올린","발레","스포츠댄스","요가","음악줄넘기","하모니카"},{11,22,33,44,55,66,77}) &amp; LOOKUP(MID($B14,3,1)*1,{1,2},{"M","W"})</f>
        <v>22W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0"/>
        <v>100000</v>
      </c>
      <c r="J14" s="6"/>
    </row>
    <row r="15" spans="1:10" x14ac:dyDescent="0.4">
      <c r="A15" s="1" t="s">
        <v>58</v>
      </c>
      <c r="B15" s="1" t="s">
        <v>59</v>
      </c>
      <c r="C15" s="1" t="s">
        <v>13</v>
      </c>
      <c r="D15" s="5" t="str">
        <f>LOOKUP($C15,{"네일아트","바이올린","발레","스포츠댄스","요가","음악줄넘기","하모니카"},{11,22,33,44,55,66,77}) &amp; LOOKUP(MID($B15,3,1)*1,{1,2},{"M","W"})</f>
        <v>44M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0"/>
        <v>151200</v>
      </c>
      <c r="J15" s="6"/>
    </row>
    <row r="16" spans="1:10" x14ac:dyDescent="0.4">
      <c r="A16" s="1" t="s">
        <v>27</v>
      </c>
      <c r="B16" s="1" t="s">
        <v>28</v>
      </c>
      <c r="C16" s="1" t="s">
        <v>17</v>
      </c>
      <c r="D16" s="5" t="str">
        <f>LOOKUP($C16,{"네일아트","바이올린","발레","스포츠댄스","요가","음악줄넘기","하모니카"},{11,22,33,44,55,66,77}) &amp; LOOKUP(MID($B16,3,1)*1,{1,2},{"M","W"})</f>
        <v>66M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0"/>
        <v>100000</v>
      </c>
      <c r="J16" s="6"/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>LOOKUP($C17,{"네일아트","바이올린","발레","스포츠댄스","요가","음악줄넘기","하모니카"},{11,22,33,44,55,66,77}) &amp; LOOKUP(MID($B17,3,1)*1,{1,2},{"M","W"})</f>
        <v>33W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0"/>
        <v>100000</v>
      </c>
      <c r="J17" s="6"/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>LOOKUP($C18,{"네일아트","바이올린","발레","스포츠댄스","요가","음악줄넘기","하모니카"},{11,22,33,44,55,66,77}) &amp; LOOKUP(MID($B18,3,1)*1,{1,2},{"M","W"})</f>
        <v>11W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0"/>
        <v>100000</v>
      </c>
      <c r="J18" s="6"/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>LOOKUP($C19,{"네일아트","바이올린","발레","스포츠댄스","요가","음악줄넘기","하모니카"},{11,22,33,44,55,66,77}) &amp; LOOKUP(MID($B19,3,1)*1,{1,2},{"M","W"})</f>
        <v>44M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0"/>
        <v>100000</v>
      </c>
      <c r="J19" s="6"/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>LOOKUP($C20,{"네일아트","바이올린","발레","스포츠댄스","요가","음악줄넘기","하모니카"},{11,22,33,44,55,66,77}) &amp; LOOKUP(MID($B20,3,1)*1,{1,2},{"M","W"})</f>
        <v>33W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0"/>
        <v>120000</v>
      </c>
      <c r="J20" s="6"/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>LOOKUP($C21,{"네일아트","바이올린","발레","스포츠댄스","요가","음악줄넘기","하모니카"},{11,22,33,44,55,66,77}) &amp; LOOKUP(MID($B21,3,1)*1,{1,2},{"M","W"})</f>
        <v>33W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0"/>
        <v>380000</v>
      </c>
      <c r="J21" s="6"/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>LOOKUP($C22,{"네일아트","바이올린","발레","스포츠댄스","요가","음악줄넘기","하모니카"},{11,22,33,44,55,66,77}) &amp; LOOKUP(MID($B22,3,1)*1,{1,2},{"M","W"})</f>
        <v>77M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0"/>
        <v>100000</v>
      </c>
      <c r="J22" s="6"/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>LOOKUP($C23,{"네일아트","바이올린","발레","스포츠댄스","요가","음악줄넘기","하모니카"},{11,22,33,44,55,66,77}) &amp; LOOKUP(MID($B23,3,1)*1,{1,2},{"M","W"})</f>
        <v>22W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0"/>
        <v>480000</v>
      </c>
      <c r="J23" s="6"/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>LOOKUP($C24,{"네일아트","바이올린","발레","스포츠댄스","요가","음악줄넘기","하모니카"},{11,22,33,44,55,66,77}) &amp; LOOKUP(MID($B24,3,1)*1,{1,2},{"M","W"})</f>
        <v>66M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0"/>
        <v>100000</v>
      </c>
      <c r="J24" s="6"/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>LOOKUP($C25,{"네일아트","바이올린","발레","스포츠댄스","요가","음악줄넘기","하모니카"},{11,22,33,44,55,66,77}) &amp; LOOKUP(MID($B25,3,1)*1,{1,2},{"M","W"})</f>
        <v>55W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0"/>
        <v>360000</v>
      </c>
      <c r="J25" s="6"/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>LOOKUP($C26,{"네일아트","바이올린","발레","스포츠댄스","요가","음악줄넘기","하모니카"},{11,22,33,44,55,66,77}) &amp; LOOKUP(MID($B26,3,1)*1,{1,2},{"M","W"})</f>
        <v>66M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0"/>
        <v>360000</v>
      </c>
      <c r="J26" s="6"/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>LOOKUP($C27,{"네일아트","바이올린","발레","스포츠댄스","요가","음악줄넘기","하모니카"},{11,22,33,44,55,66,77}) &amp; LOOKUP(MID($B27,3,1)*1,{1,2},{"M","W"})</f>
        <v>11W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0"/>
        <v>720000</v>
      </c>
      <c r="J27" s="6"/>
    </row>
    <row r="29" spans="1:10" x14ac:dyDescent="0.4">
      <c r="A29" t="s">
        <v>68</v>
      </c>
      <c r="G29" t="s">
        <v>69</v>
      </c>
    </row>
    <row r="30" spans="1:10" x14ac:dyDescent="0.4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cm="1">
        <f t="array" ref="H31">SUM(($C$4:$C$27=$G31)*$E$4:$E$27)</f>
        <v>120</v>
      </c>
      <c r="I31" s="6">
        <f>IFERROR(AVERAGEIFS($H$4:$H$27,$E$4:$E$27,"&gt;=50",$C$4:$C$27,$G31),"")</f>
        <v>4800000</v>
      </c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cm="1">
        <f t="array" ref="H32">SUM(($C$4:$C$27=$G32)*$E$4:$E$27)</f>
        <v>117</v>
      </c>
      <c r="I32" s="6">
        <f t="shared" ref="I32:I37" si="1">IFERROR(AVERAGEIFS($H$4:$H$27,$E$4:$E$27,"&gt;=50",$C$4:$C$27,$G32),"")</f>
        <v>4000000</v>
      </c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cm="1">
        <f t="array" ref="H33">SUM(($C$4:$C$27=$G33)*$E$4:$E$27)</f>
        <v>126</v>
      </c>
      <c r="I33" s="6" t="str">
        <f t="shared" si="1"/>
        <v/>
      </c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cm="1">
        <f t="array" ref="H34">SUM(($C$4:$C$27=$G34)*$E$4:$E$27)</f>
        <v>259</v>
      </c>
      <c r="I34" s="6">
        <f t="shared" si="1"/>
        <v>2633333.3333333335</v>
      </c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cm="1">
        <f t="array" ref="H35">SUM(($C$4:$C$27=$G35)*$E$4:$E$27)</f>
        <v>218</v>
      </c>
      <c r="I35" s="6">
        <f t="shared" si="1"/>
        <v>3800000</v>
      </c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cm="1">
        <f t="array" ref="H36">SUM(($C$4:$C$27=$G36)*$E$4:$E$27)</f>
        <v>314</v>
      </c>
      <c r="I36" s="6">
        <f t="shared" si="1"/>
        <v>2846666.6666666665</v>
      </c>
    </row>
    <row r="37" spans="1:9" x14ac:dyDescent="0.4">
      <c r="G37" s="1" t="s">
        <v>63</v>
      </c>
      <c r="H37" s="1" cm="1">
        <f t="array" ref="H37">SUM(($C$4:$C$27=$G37)*$E$4:$E$27)</f>
        <v>42</v>
      </c>
      <c r="I37" s="6" t="str">
        <f t="shared" si="1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C2" sqref="C2"/>
    </sheetView>
  </sheetViews>
  <sheetFormatPr defaultRowHeight="17.399999999999999" x14ac:dyDescent="0.4"/>
  <cols>
    <col min="1" max="1" width="15.09765625" bestFit="1" customWidth="1"/>
    <col min="2" max="2" width="10.59765625" bestFit="1" customWidth="1"/>
    <col min="3" max="3" width="6.796875" bestFit="1" customWidth="1"/>
    <col min="4" max="4" width="14.19921875" bestFit="1" customWidth="1"/>
  </cols>
  <sheetData>
    <row r="2" spans="1:4" x14ac:dyDescent="0.4">
      <c r="A2" s="12" t="s">
        <v>3</v>
      </c>
      <c r="B2" s="12" t="s">
        <v>2</v>
      </c>
      <c r="C2" t="s">
        <v>83</v>
      </c>
      <c r="D2" t="s">
        <v>79</v>
      </c>
    </row>
    <row r="3" spans="1:4" x14ac:dyDescent="0.4">
      <c r="A3" t="s">
        <v>18</v>
      </c>
      <c r="B3" t="s">
        <v>13</v>
      </c>
      <c r="C3">
        <v>4</v>
      </c>
      <c r="D3" s="13">
        <v>0.15552523874488403</v>
      </c>
    </row>
    <row r="4" spans="1:4" x14ac:dyDescent="0.4">
      <c r="B4" t="s">
        <v>17</v>
      </c>
      <c r="C4">
        <v>4</v>
      </c>
      <c r="D4" s="13">
        <v>0.1432469304229195</v>
      </c>
    </row>
    <row r="5" spans="1:4" x14ac:dyDescent="0.4">
      <c r="B5" t="s">
        <v>21</v>
      </c>
      <c r="C5">
        <v>1</v>
      </c>
      <c r="D5" s="13">
        <v>4.0927694406548434E-2</v>
      </c>
    </row>
    <row r="6" spans="1:4" x14ac:dyDescent="0.4">
      <c r="B6" t="s">
        <v>63</v>
      </c>
      <c r="C6">
        <v>1</v>
      </c>
      <c r="D6" s="13">
        <v>3.2742155525238743E-2</v>
      </c>
    </row>
    <row r="7" spans="1:4" x14ac:dyDescent="0.4">
      <c r="B7" t="s">
        <v>26</v>
      </c>
      <c r="C7">
        <v>1</v>
      </c>
      <c r="D7" s="13">
        <v>2.4556616643929059E-2</v>
      </c>
    </row>
    <row r="8" spans="1:4" x14ac:dyDescent="0.4">
      <c r="A8" t="s">
        <v>80</v>
      </c>
      <c r="C8" t="s">
        <v>82</v>
      </c>
      <c r="D8" s="13">
        <v>3.6090785067592702E-2</v>
      </c>
    </row>
    <row r="9" spans="1:4" x14ac:dyDescent="0.4">
      <c r="A9" t="s">
        <v>14</v>
      </c>
      <c r="B9" t="s">
        <v>53</v>
      </c>
      <c r="C9">
        <v>4</v>
      </c>
      <c r="D9" s="13">
        <v>0.208731241473397</v>
      </c>
    </row>
    <row r="10" spans="1:4" x14ac:dyDescent="0.4">
      <c r="B10" t="s">
        <v>35</v>
      </c>
      <c r="C10">
        <v>4</v>
      </c>
      <c r="D10" s="13">
        <v>0.165075034106412</v>
      </c>
    </row>
    <row r="11" spans="1:4" x14ac:dyDescent="0.4">
      <c r="B11" t="s">
        <v>21</v>
      </c>
      <c r="C11">
        <v>2</v>
      </c>
      <c r="D11" s="13">
        <v>9.2769440654843105E-2</v>
      </c>
    </row>
    <row r="12" spans="1:4" x14ac:dyDescent="0.4">
      <c r="B12" t="s">
        <v>26</v>
      </c>
      <c r="C12">
        <v>3</v>
      </c>
      <c r="D12" s="13">
        <v>0.13642564802182811</v>
      </c>
    </row>
    <row r="13" spans="1:4" x14ac:dyDescent="0.4">
      <c r="A13" t="s">
        <v>81</v>
      </c>
      <c r="C13" t="s">
        <v>82</v>
      </c>
      <c r="D13" s="13">
        <v>4.6384720327421552E-2</v>
      </c>
    </row>
    <row r="14" spans="1:4" x14ac:dyDescent="0.4">
      <c r="A14" t="s">
        <v>78</v>
      </c>
      <c r="C14">
        <v>24</v>
      </c>
      <c r="D14" s="1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I2" sqref="I2"/>
    </sheetView>
  </sheetViews>
  <sheetFormatPr defaultRowHeight="17.399999999999999" x14ac:dyDescent="0.4"/>
  <cols>
    <col min="2" max="2" width="11" bestFit="1" customWidth="1"/>
    <col min="5" max="5" width="10.8984375" bestFit="1" customWidth="1"/>
    <col min="7" max="7" width="11" customWidth="1"/>
  </cols>
  <sheetData>
    <row r="2" spans="1:7" x14ac:dyDescent="0.4">
      <c r="A2" s="1" t="s">
        <v>0</v>
      </c>
      <c r="B2" s="1" t="s">
        <v>2</v>
      </c>
      <c r="C2" s="1" t="s">
        <v>3</v>
      </c>
      <c r="D2" s="1" t="s">
        <v>5</v>
      </c>
      <c r="E2" s="1" t="s">
        <v>6</v>
      </c>
      <c r="F2" s="1" t="s">
        <v>4</v>
      </c>
      <c r="G2" s="1" t="s">
        <v>7</v>
      </c>
    </row>
    <row r="3" spans="1:7" x14ac:dyDescent="0.4">
      <c r="A3" s="1" t="s">
        <v>51</v>
      </c>
      <c r="B3" s="2" t="s">
        <v>53</v>
      </c>
      <c r="C3" s="1">
        <v>2</v>
      </c>
      <c r="D3" s="2">
        <v>3</v>
      </c>
      <c r="E3" s="2">
        <v>20</v>
      </c>
      <c r="F3" s="2">
        <v>6</v>
      </c>
      <c r="G3" s="3">
        <v>2400000</v>
      </c>
    </row>
    <row r="4" spans="1:7" x14ac:dyDescent="0.4">
      <c r="A4" s="1" t="s">
        <v>54</v>
      </c>
      <c r="B4" s="2" t="s">
        <v>53</v>
      </c>
      <c r="C4" s="1">
        <v>2</v>
      </c>
      <c r="D4" s="2">
        <v>5</v>
      </c>
      <c r="E4" s="2">
        <v>30</v>
      </c>
      <c r="F4" s="2">
        <v>9</v>
      </c>
      <c r="G4" s="3">
        <v>6000000</v>
      </c>
    </row>
    <row r="5" spans="1:7" x14ac:dyDescent="0.4">
      <c r="A5" s="1" t="s">
        <v>56</v>
      </c>
      <c r="B5" s="2" t="s">
        <v>53</v>
      </c>
      <c r="C5" s="1">
        <v>2</v>
      </c>
      <c r="D5" s="2">
        <v>3</v>
      </c>
      <c r="E5" s="2">
        <v>20</v>
      </c>
      <c r="F5" s="2">
        <v>7</v>
      </c>
      <c r="G5" s="3">
        <v>2400000</v>
      </c>
    </row>
    <row r="6" spans="1:7" x14ac:dyDescent="0.4">
      <c r="A6" s="1" t="s">
        <v>58</v>
      </c>
      <c r="B6" s="2" t="s">
        <v>13</v>
      </c>
      <c r="C6" s="1">
        <v>1</v>
      </c>
      <c r="D6" s="2">
        <v>3</v>
      </c>
      <c r="E6" s="2">
        <v>18</v>
      </c>
      <c r="F6" s="2">
        <v>19</v>
      </c>
      <c r="G6" s="3">
        <v>2160000</v>
      </c>
    </row>
    <row r="7" spans="1:7" x14ac:dyDescent="0.4">
      <c r="A7" s="1" t="s">
        <v>11</v>
      </c>
      <c r="B7" s="2" t="s">
        <v>13</v>
      </c>
      <c r="C7" s="1">
        <v>2</v>
      </c>
      <c r="D7" s="2">
        <v>3</v>
      </c>
      <c r="E7" s="2">
        <v>24</v>
      </c>
      <c r="F7" s="2">
        <v>31</v>
      </c>
      <c r="G7" s="3">
        <v>2880000</v>
      </c>
    </row>
    <row r="8" spans="1:7" x14ac:dyDescent="0.4">
      <c r="A8" s="1" t="s">
        <v>15</v>
      </c>
      <c r="B8" s="2" t="s">
        <v>17</v>
      </c>
      <c r="C8" s="1">
        <v>1</v>
      </c>
      <c r="D8" s="2">
        <v>5</v>
      </c>
      <c r="E8" s="2">
        <v>18</v>
      </c>
      <c r="F8" s="2">
        <v>35</v>
      </c>
      <c r="G8" s="3">
        <v>3600000</v>
      </c>
    </row>
    <row r="9" spans="1:7" x14ac:dyDescent="0.4">
      <c r="A9" s="1" t="s">
        <v>19</v>
      </c>
      <c r="B9" s="2" t="s">
        <v>21</v>
      </c>
      <c r="C9" s="1">
        <v>2</v>
      </c>
      <c r="D9" s="2">
        <v>5</v>
      </c>
      <c r="E9" s="2">
        <v>20</v>
      </c>
      <c r="F9" s="2">
        <v>12</v>
      </c>
      <c r="G9" s="3">
        <v>4000000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3</v>
      </c>
      <c r="E10" s="2">
        <v>20</v>
      </c>
      <c r="F10" s="2">
        <v>14</v>
      </c>
      <c r="G10" s="3">
        <v>2400000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2</v>
      </c>
      <c r="E11" s="2">
        <v>20</v>
      </c>
      <c r="F11" s="2">
        <v>9</v>
      </c>
      <c r="G11" s="3">
        <v>1600000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1</v>
      </c>
      <c r="E12" s="2">
        <v>24</v>
      </c>
      <c r="F12" s="2">
        <v>20</v>
      </c>
      <c r="G12" s="3">
        <v>960000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5</v>
      </c>
      <c r="E13" s="2">
        <v>18</v>
      </c>
      <c r="F13" s="2">
        <v>15</v>
      </c>
      <c r="G13" s="3">
        <v>3600000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3</v>
      </c>
      <c r="E14" s="2">
        <v>20</v>
      </c>
      <c r="F14" s="2">
        <v>23</v>
      </c>
      <c r="G14" s="3">
        <v>2400000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5</v>
      </c>
      <c r="E15" s="2">
        <v>20</v>
      </c>
      <c r="F15" s="2">
        <v>15</v>
      </c>
      <c r="G15" s="3">
        <v>4000000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2</v>
      </c>
      <c r="E16" s="2">
        <v>18</v>
      </c>
      <c r="F16" s="2">
        <v>6</v>
      </c>
      <c r="G16" s="3">
        <v>1440000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2</v>
      </c>
      <c r="E17" s="2">
        <v>20</v>
      </c>
      <c r="F17" s="2">
        <v>9</v>
      </c>
      <c r="G17" s="3">
        <v>1600000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3</v>
      </c>
      <c r="E18" s="2">
        <v>18</v>
      </c>
      <c r="F18" s="2">
        <v>21</v>
      </c>
      <c r="G18" s="3">
        <v>2160000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</v>
      </c>
      <c r="E19" s="2">
        <v>18</v>
      </c>
      <c r="F19" s="2">
        <v>25</v>
      </c>
      <c r="G19" s="3">
        <v>1440000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6</v>
      </c>
      <c r="E20" s="2">
        <v>20</v>
      </c>
      <c r="F20" s="2">
        <v>12</v>
      </c>
      <c r="G20" s="3">
        <v>4800000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</v>
      </c>
      <c r="E21" s="2">
        <v>24</v>
      </c>
      <c r="F21" s="2">
        <v>23</v>
      </c>
      <c r="G21" s="3">
        <v>1920000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</v>
      </c>
      <c r="E22" s="2">
        <v>10</v>
      </c>
      <c r="F22" s="2">
        <v>21</v>
      </c>
      <c r="G22" s="3">
        <v>800000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3</v>
      </c>
      <c r="E23" s="2">
        <v>12</v>
      </c>
      <c r="F23" s="2">
        <v>5</v>
      </c>
      <c r="G23" s="3">
        <v>1440000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2</v>
      </c>
      <c r="E24" s="2">
        <v>16</v>
      </c>
      <c r="F24" s="2">
        <v>13</v>
      </c>
      <c r="G24" s="3">
        <v>1280000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</v>
      </c>
      <c r="E25" s="2">
        <v>24</v>
      </c>
      <c r="F25" s="2">
        <v>21</v>
      </c>
      <c r="G25" s="3">
        <v>1920000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</v>
      </c>
      <c r="E26" s="2">
        <v>18</v>
      </c>
      <c r="F26" s="2">
        <v>21</v>
      </c>
      <c r="G26" s="3">
        <v>1440000</v>
      </c>
    </row>
  </sheetData>
  <sortState xmlns:xlrd2="http://schemas.microsoft.com/office/spreadsheetml/2017/richdata2" columnSort="1" ref="D2:G26">
    <sortCondition ref="D2:G2"/>
  </sortState>
  <phoneticPr fontId="1" type="noConversion"/>
  <dataValidations count="1">
    <dataValidation type="custom" errorStyle="information" allowBlank="1" showInputMessage="1" showErrorMessage="1" errorTitle="입력오류" error="1과 2 중에서 선택해야 합니다." promptTitle="입력" prompt="1은 남자_x000a_2는 여자" sqref="C3:C26" xr:uid="{CB23C349-2B4F-4DE9-B09F-9C5C13D50A47}">
      <formula1>"in(""1"",""2"")"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16" zoomScaleNormal="100" workbookViewId="0">
      <selection activeCell="J23" sqref="J23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K9" sqref="K9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4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4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4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4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4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4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4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4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4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4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4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4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4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4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4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4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4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4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4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4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4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4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4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4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{7CEF0604-FE04-4BDD-B842-6B15A51635DD}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CEF0604-FE04-4BDD-B842-6B15A51635DD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tabSelected="1" workbookViewId="0">
      <selection activeCell="L14" sqref="L14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[학부생]이보현</cp:lastModifiedBy>
  <cp:lastPrinted>2026-03-14T00:41:43Z</cp:lastPrinted>
  <dcterms:created xsi:type="dcterms:W3CDTF">2023-08-09T00:13:15Z</dcterms:created>
  <dcterms:modified xsi:type="dcterms:W3CDTF">2026-03-14T01:11:51Z</dcterms:modified>
</cp:coreProperties>
</file>