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026_컴활1급_실기_기출문제집(20260210)\02 최신기출유형\07회\"/>
    </mc:Choice>
  </mc:AlternateContent>
  <xr:revisionPtr revIDLastSave="0" documentId="13_ncr:1_{65BC18FB-691A-4D8E-B9D7-D2154953D05B}" xr6:coauthVersionLast="47" xr6:coauthVersionMax="47" xr10:uidLastSave="{00000000-0000-0000-0000-000000000000}"/>
  <bookViews>
    <workbookView xWindow="-108" yWindow="-108" windowWidth="23256" windowHeight="12456" activeTab="1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기본작업!$A$2:$K$26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91029"/>
  <pivotCaches>
    <pivotCache cacheId="1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" i="2" l="1" a="1"/>
  <c r="D5" i="2" s="1"/>
  <c r="D6" i="2" a="1"/>
  <c r="D6" i="2" s="1"/>
  <c r="D7" i="2" a="1"/>
  <c r="D7" i="2" s="1"/>
  <c r="D8" i="2" a="1"/>
  <c r="D8" i="2" s="1"/>
  <c r="D9" i="2" a="1"/>
  <c r="D9" i="2" s="1"/>
  <c r="D10" i="2" a="1"/>
  <c r="D10" i="2" s="1"/>
  <c r="D11" i="2" a="1"/>
  <c r="D11" i="2" s="1"/>
  <c r="D12" i="2" a="1"/>
  <c r="D12" i="2" s="1"/>
  <c r="D13" i="2" a="1"/>
  <c r="D13" i="2" s="1"/>
  <c r="D14" i="2" a="1"/>
  <c r="D14" i="2" s="1"/>
  <c r="D15" i="2" a="1"/>
  <c r="D15" i="2" s="1"/>
  <c r="D16" i="2" a="1"/>
  <c r="D16" i="2" s="1"/>
  <c r="D17" i="2" a="1"/>
  <c r="D17" i="2" s="1"/>
  <c r="D18" i="2" a="1"/>
  <c r="D18" i="2" s="1"/>
  <c r="D19" i="2" a="1"/>
  <c r="D19" i="2" s="1"/>
  <c r="D20" i="2" a="1"/>
  <c r="D20" i="2" s="1"/>
  <c r="D21" i="2" a="1"/>
  <c r="D21" i="2" s="1"/>
  <c r="D22" i="2" a="1"/>
  <c r="D22" i="2" s="1"/>
  <c r="D23" i="2" a="1"/>
  <c r="D23" i="2" s="1"/>
  <c r="D24" i="2" a="1"/>
  <c r="D24" i="2" s="1"/>
  <c r="D25" i="2" a="1"/>
  <c r="D25" i="2" s="1"/>
  <c r="D26" i="2" a="1"/>
  <c r="D26" i="2" s="1"/>
  <c r="D27" i="2" a="1"/>
  <c r="D27" i="2" s="1"/>
  <c r="D4" i="2" a="1"/>
  <c r="D4" i="2" s="1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4" i="2"/>
  <c r="I32" i="2"/>
  <c r="I33" i="2"/>
  <c r="I34" i="2"/>
  <c r="I35" i="2"/>
  <c r="I36" i="2"/>
  <c r="I37" i="2"/>
  <c r="I31" i="2"/>
  <c r="H32" i="2" a="1"/>
  <c r="H32" i="2" s="1"/>
  <c r="H33" i="2" a="1"/>
  <c r="H33" i="2" s="1"/>
  <c r="H34" i="2" a="1"/>
  <c r="H34" i="2" s="1"/>
  <c r="H35" i="2" a="1"/>
  <c r="H35" i="2" s="1"/>
  <c r="H36" i="2" a="1"/>
  <c r="H36" i="2" s="1"/>
  <c r="H37" i="2" a="1"/>
  <c r="H37" i="2" s="1"/>
  <c r="H31" i="2" a="1"/>
  <c r="H31" i="2" s="1"/>
  <c r="A29" i="1"/>
  <c r="J6" i="2" a="1"/>
  <c r="J10" i="2" a="1"/>
  <c r="J14" i="2" a="1"/>
  <c r="J18" i="2" a="1"/>
  <c r="J22" i="2" a="1"/>
  <c r="J26" i="2" a="1"/>
  <c r="J9" i="2" a="1"/>
  <c r="J25" i="2" a="1"/>
  <c r="J11" i="2" a="1"/>
  <c r="J15" i="2" a="1"/>
  <c r="J23" i="2" a="1"/>
  <c r="J27" i="2" a="1"/>
  <c r="J17" i="2" a="1"/>
  <c r="J21" i="2" a="1"/>
  <c r="J7" i="2" a="1"/>
  <c r="J19" i="2" a="1"/>
  <c r="J13" i="2" a="1"/>
  <c r="J8" i="2" a="1"/>
  <c r="J12" i="2" a="1"/>
  <c r="J16" i="2" a="1"/>
  <c r="J20" i="2" a="1"/>
  <c r="J24" i="2" a="1"/>
  <c r="J5" i="2" a="1"/>
  <c r="J4" i="2" a="1"/>
  <c r="J5" i="2" l="1"/>
  <c r="J24" i="2"/>
  <c r="J20" i="2"/>
  <c r="J16" i="2"/>
  <c r="J12" i="2"/>
  <c r="J8" i="2"/>
  <c r="J13" i="2"/>
  <c r="J19" i="2"/>
  <c r="J7" i="2"/>
  <c r="J21" i="2"/>
  <c r="J17" i="2"/>
  <c r="J27" i="2"/>
  <c r="J23" i="2"/>
  <c r="J15" i="2"/>
  <c r="J11" i="2"/>
  <c r="J25" i="2"/>
  <c r="J9" i="2"/>
  <c r="J26" i="2"/>
  <c r="J22" i="2"/>
  <c r="J18" i="2"/>
  <c r="J14" i="2"/>
  <c r="J10" i="2"/>
  <c r="J6" i="2"/>
  <c r="J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48C6B37-4CF2-4FC8-BE18-C90151E65DB1}" sourceFile="C:\Users\USER\Desktop\2026_컴활1급_실기_기출문제집(20260210)\02 최신기출유형\07회\문화센터.xlsx" keepAlive="1" name="문화센터" type="5" refreshedVersion="8" background="1">
    <dbPr connection="Provider=Microsoft.ACE.OLEDB.12.0;User ID=Admin;Data Source=C:\Users\USER\Desktop\2026_컴활1급_실기_기출문제집(20260210)\02 최신기출유형\07회\문화센터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수강현황$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<sst xmlns="http://schemas.openxmlformats.org/spreadsheetml/2006/main" count="478" uniqueCount="89">
  <si>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</si>
  <si>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</si>
  <si>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</si>
  <si>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</si>
  <si>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</si>
  <si>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</si>
  <si>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</si>
  <si>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</si>
  <si>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</si>
  <si>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</si>
  <si>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</si>
  <si>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</si>
  <si>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</si>
  <si>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</si>
  <si>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</si>
  <si>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</si>
  <si>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</si>
  <si>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</si>
  <si>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</si>
  <si>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</si>
  <si>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</si>
  <si>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</si>
  <si>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</si>
  <si>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</si>
  <si>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</si>
  <si>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</si>
  <si>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</si>
  <si>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</si>
  <si>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</si>
  <si>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</si>
  <si>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</si>
  <si>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</si>
  <si>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</si>
  <si>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</si>
  <si>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</si>
  <si>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</si>
  <si>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</si>
  <si>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</si>
  <si>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</si>
  <si>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</si>
  <si>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</si>
  <si>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</si>
  <si>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</si>
  <si>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</si>
  <si>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</si>
  <si>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</si>
  <si>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</si>
  <si>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</si>
  <si>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</si>
  <si>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</si>
  <si>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</si>
  <si>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</si>
  <si>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</si>
  <si>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</si>
  <si>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</si>
  <si>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</si>
  <si>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</si>
  <si>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</si>
  <si>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</si>
  <si>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</si>
  <si>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</si>
  <si>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</si>
  <si>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</si>
  <si>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</si>
  <si>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</si>
  <si>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</si>
  <si>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</si>
  <si>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</si>
  <si>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</si>
  <si>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</si>
  <si>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</si>
  <si>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</si>
  <si>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</si>
  <si>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</si>
  <si>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</si>
  <si>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</si>
  <si>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수업코드</t>
    <phoneticPr fontId="1" type="noConversion"/>
  </si>
  <si>
    <t>조건</t>
    <phoneticPr fontId="1" type="noConversion"/>
  </si>
  <si>
    <t>강사명</t>
    <phoneticPr fontId="1" type="noConversion"/>
  </si>
  <si>
    <t>수업과목</t>
    <phoneticPr fontId="1" type="noConversion"/>
  </si>
  <si>
    <t>성별</t>
    <phoneticPr fontId="1" type="noConversion"/>
  </si>
  <si>
    <t>수당</t>
    <phoneticPr fontId="1" type="noConversion"/>
  </si>
  <si>
    <t>실지급액</t>
    <phoneticPr fontId="1" type="noConversion"/>
  </si>
  <si>
    <t>총합계</t>
  </si>
  <si>
    <t>합계 : 월급여액</t>
  </si>
  <si>
    <t>개수 : 인원수</t>
  </si>
  <si>
    <t>남 평균</t>
  </si>
  <si>
    <t>여 평균</t>
  </si>
  <si>
    <t>없음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</si>
</sst>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[Blue][=1]&quot;남자&quot;;[Red][=2]&quot;여자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2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0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1" applyNumberFormat="1" applyFont="1" applyBorder="1">
      <alignment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06/relationships/rdRichValueTypes" Target="richData/rdRichValueTyp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17/06/relationships/rdRichValueStructure" Target="richData/rdrichvaluestructure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17/06/relationships/rdRichValue" Target="richData/rdrichvalue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수업과목별 수강인원 및 월급여액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8905344"/>
        <c:axId val="25523184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788480"/>
        <c:axId val="2025321296"/>
      </c:lineChart>
      <c:catAx>
        <c:axId val="28905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인원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2025321296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788480"/>
        <c:crosses val="max"/>
        <c:crossBetween val="between"/>
      </c:valAx>
      <c:catAx>
        <c:axId val="287884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025321296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30480</xdr:colOff>
          <xdr:row>1</xdr:row>
          <xdr:rowOff>22860</xdr:rowOff>
        </xdr:from>
        <xdr:to>
          <xdr:col>8</xdr:col>
          <xdr:colOff>792480</xdr:colOff>
          <xdr:row>2</xdr:row>
          <xdr:rowOff>190500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114300</xdr:colOff>
          <xdr:row>4</xdr:row>
          <xdr:rowOff>38100</xdr:rowOff>
        </xdr:from>
        <xdr:to>
          <xdr:col>8</xdr:col>
          <xdr:colOff>762000</xdr:colOff>
          <xdr:row>5</xdr:row>
          <xdr:rowOff>198120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5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0</xdr:colOff>
          <xdr:row>3</xdr:row>
          <xdr:rowOff>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6096.705535763889" backgroundQuery="1" createdVersion="8" refreshedVersion="8" minRefreshableVersion="3" recordCount="24" xr:uid="{EA870F32-1FE5-402D-8368-26DA6E1A0641}">
  <cacheSource type="external" connectionId="1"/>
  <cacheFields count="11">
    <cacheField name="강사명" numFmtId="0">
      <sharedItems count="24">
        <s v="박유리"/>
        <s v="김윤미"/>
        <s v="조미영"/>
        <s v="윤여송"/>
        <s v="강영춘"/>
        <s v="정태은"/>
        <s v="홍지원"/>
        <s v="황규민"/>
        <s v="이한나"/>
        <s v="최재석"/>
        <s v="최준선"/>
        <s v="이원형"/>
        <s v="이준성"/>
        <s v="이원섭"/>
        <s v="표정희"/>
        <s v="이응표"/>
        <s v="김유식"/>
        <s v="김일심"/>
        <s v="이나영"/>
        <s v="이무성"/>
        <s v="강흥식"/>
        <s v="유민정"/>
        <s v="정환호"/>
        <s v="최대훈"/>
      </sharedItems>
    </cacheField>
    <cacheField name="강사코드" numFmtId="0">
      <sharedItems count="22">
        <s v="LY214"/>
        <s v="BY242"/>
        <s v="BY231"/>
        <s v="BY274"/>
        <s v="BM124"/>
        <s v="NY221"/>
        <s v="NY245"/>
        <s v="YY210"/>
        <s v="YY251"/>
        <s v="MM185"/>
        <s v="BY254"/>
        <s v="SM127"/>
        <s v="MM154"/>
        <s v="NM121"/>
        <s v="NY231"/>
        <s v="DM112"/>
        <s v="YY228"/>
        <s v="MM105"/>
        <s v="MM120"/>
        <s v="BY220"/>
        <s v="SM121"/>
        <s v="HM154"/>
      </sharedItems>
    </cacheField>
    <cacheField name="수업과목" numFmtId="0">
      <sharedItems count="7">
        <s v="바이올린"/>
        <s v="발레"/>
        <s v="네일아트"/>
        <s v="요가"/>
        <s v="음악줄넘기"/>
        <s v="스포츠댄스"/>
        <s v="하모니카"/>
      </sharedItems>
    </cacheField>
    <cacheField name="성별" numFmtId="0">
      <sharedItems count="2">
        <s v="여"/>
        <s v="남"/>
      </sharedItems>
    </cacheField>
    <cacheField name="수강인원" numFmtId="0">
      <sharedItems containsSemiMixedTypes="0" containsString="0" containsNumber="1" containsInteger="1" minValue="12" maxValue="175" count="18">
        <n v="15"/>
        <n v="18"/>
        <n v="45"/>
        <n v="60"/>
        <n v="42"/>
        <n v="72"/>
        <n v="26"/>
        <n v="75"/>
        <n v="50"/>
        <n v="93"/>
        <n v="175"/>
        <n v="12"/>
        <n v="63"/>
        <n v="46"/>
        <n v="20"/>
        <n v="69"/>
        <n v="21"/>
        <n v="57"/>
      </sharedItems>
    </cacheField>
    <cacheField name="근무시간" numFmtId="0">
      <sharedItems containsSemiMixedTypes="0" containsString="0" containsNumber="1" containsInteger="1" minValue="1" maxValue="6" count="5">
        <n v="3"/>
        <n v="5"/>
        <n v="2"/>
        <n v="6"/>
        <n v="1"/>
      </sharedItems>
    </cacheField>
    <cacheField name="근무일수" numFmtId="0">
      <sharedItems containsSemiMixedTypes="0" containsString="0" containsNumber="1" containsInteger="1" minValue="10" maxValue="30" count="7">
        <n v="12"/>
        <n v="20"/>
        <n v="30"/>
        <n v="16"/>
        <n v="18"/>
        <n v="24"/>
        <n v="10"/>
      </sharedItems>
    </cacheField>
    <cacheField name="월급여액" numFmtId="0">
      <sharedItems containsSemiMixedTypes="0" containsString="0" containsNumber="1" containsInteger="1" minValue="800000" maxValue="6000000" count="13">
        <n v="1440000"/>
        <n v="2400000"/>
        <n v="6000000"/>
        <n v="4000000"/>
        <n v="1600000"/>
        <n v="4800000"/>
        <n v="1280000"/>
        <n v="2880000"/>
        <n v="3600000"/>
        <n v="2160000"/>
        <n v="1920000"/>
        <n v="800000"/>
        <n v="960000"/>
      </sharedItems>
    </cacheField>
    <cacheField name="수당" numFmtId="0">
      <sharedItems containsSemiMixedTypes="0" containsString="0" containsNumber="1" containsInteger="1" minValue="40000" maxValue="480000" count="15">
        <n v="43200"/>
        <n v="120000"/>
        <n v="420000"/>
        <n v="280000"/>
        <n v="168000"/>
        <n v="48000"/>
        <n v="480000"/>
        <n v="64000"/>
        <n v="72000"/>
        <n v="288000"/>
        <n v="360000"/>
        <n v="151200"/>
        <n v="96000"/>
        <n v="40000"/>
        <n v="252000"/>
      </sharedItems>
    </cacheField>
    <cacheField name="세금" numFmtId="0">
      <sharedItems containsSemiMixedTypes="0" containsString="0" containsNumber="1" containsInteger="1" minValue="126000" maxValue="963000" count="16">
        <n v="222480"/>
        <n v="378000"/>
        <n v="963000"/>
        <n v="642000"/>
        <n v="385200"/>
        <n v="247200"/>
        <n v="792000"/>
        <n v="201600"/>
        <n v="226800"/>
        <n v="475200"/>
        <n v="594000"/>
        <n v="346680"/>
        <n v="302400"/>
        <n v="126000"/>
        <n v="577800"/>
        <n v="151200"/>
      </sharedItems>
    </cacheField>
    <cacheField name="실지급액" numFmtId="0">
      <sharedItems containsSemiMixedTypes="0" containsString="0" containsNumber="1" containsInteger="1" minValue="714000" maxValue="5457000" count="16">
        <n v="1260720"/>
        <n v="2142000"/>
        <n v="5457000"/>
        <n v="3638000"/>
        <n v="2182800"/>
        <n v="1400800"/>
        <n v="4488000"/>
        <n v="1142400"/>
        <n v="1285200"/>
        <n v="2692800"/>
        <n v="3366000"/>
        <n v="1964520"/>
        <n v="1713600"/>
        <n v="714000"/>
        <n v="3274200"/>
        <n v="8568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  <x v="0"/>
    <x v="0"/>
  </r>
  <r>
    <x v="1"/>
    <x v="1"/>
    <x v="1"/>
    <x v="0"/>
    <x v="1"/>
    <x v="0"/>
    <x v="1"/>
    <x v="1"/>
    <x v="1"/>
    <x v="1"/>
    <x v="1"/>
  </r>
  <r>
    <x v="2"/>
    <x v="2"/>
    <x v="1"/>
    <x v="0"/>
    <x v="2"/>
    <x v="1"/>
    <x v="2"/>
    <x v="2"/>
    <x v="2"/>
    <x v="2"/>
    <x v="2"/>
  </r>
  <r>
    <x v="3"/>
    <x v="3"/>
    <x v="0"/>
    <x v="0"/>
    <x v="3"/>
    <x v="1"/>
    <x v="1"/>
    <x v="3"/>
    <x v="3"/>
    <x v="3"/>
    <x v="3"/>
  </r>
  <r>
    <x v="4"/>
    <x v="4"/>
    <x v="0"/>
    <x v="1"/>
    <x v="4"/>
    <x v="0"/>
    <x v="1"/>
    <x v="1"/>
    <x v="4"/>
    <x v="4"/>
    <x v="4"/>
  </r>
  <r>
    <x v="5"/>
    <x v="5"/>
    <x v="2"/>
    <x v="0"/>
    <x v="1"/>
    <x v="2"/>
    <x v="1"/>
    <x v="4"/>
    <x v="5"/>
    <x v="5"/>
    <x v="5"/>
  </r>
  <r>
    <x v="6"/>
    <x v="6"/>
    <x v="2"/>
    <x v="0"/>
    <x v="5"/>
    <x v="3"/>
    <x v="1"/>
    <x v="5"/>
    <x v="6"/>
    <x v="6"/>
    <x v="6"/>
  </r>
  <r>
    <x v="7"/>
    <x v="7"/>
    <x v="3"/>
    <x v="0"/>
    <x v="6"/>
    <x v="2"/>
    <x v="3"/>
    <x v="6"/>
    <x v="7"/>
    <x v="7"/>
    <x v="7"/>
  </r>
  <r>
    <x v="8"/>
    <x v="8"/>
    <x v="3"/>
    <x v="0"/>
    <x v="7"/>
    <x v="1"/>
    <x v="1"/>
    <x v="3"/>
    <x v="3"/>
    <x v="3"/>
    <x v="3"/>
  </r>
  <r>
    <x v="9"/>
    <x v="9"/>
    <x v="4"/>
    <x v="1"/>
    <x v="8"/>
    <x v="2"/>
    <x v="4"/>
    <x v="0"/>
    <x v="8"/>
    <x v="8"/>
    <x v="8"/>
  </r>
  <r>
    <x v="10"/>
    <x v="10"/>
    <x v="1"/>
    <x v="0"/>
    <x v="4"/>
    <x v="2"/>
    <x v="4"/>
    <x v="0"/>
    <x v="8"/>
    <x v="8"/>
    <x v="8"/>
  </r>
  <r>
    <x v="11"/>
    <x v="11"/>
    <x v="5"/>
    <x v="1"/>
    <x v="9"/>
    <x v="0"/>
    <x v="5"/>
    <x v="7"/>
    <x v="9"/>
    <x v="9"/>
    <x v="9"/>
  </r>
  <r>
    <x v="12"/>
    <x v="12"/>
    <x v="4"/>
    <x v="1"/>
    <x v="10"/>
    <x v="1"/>
    <x v="4"/>
    <x v="8"/>
    <x v="10"/>
    <x v="10"/>
    <x v="10"/>
  </r>
  <r>
    <x v="13"/>
    <x v="13"/>
    <x v="2"/>
    <x v="1"/>
    <x v="11"/>
    <x v="2"/>
    <x v="4"/>
    <x v="0"/>
    <x v="0"/>
    <x v="0"/>
    <x v="0"/>
  </r>
  <r>
    <x v="14"/>
    <x v="14"/>
    <x v="2"/>
    <x v="0"/>
    <x v="1"/>
    <x v="2"/>
    <x v="1"/>
    <x v="4"/>
    <x v="5"/>
    <x v="5"/>
    <x v="5"/>
  </r>
  <r>
    <x v="15"/>
    <x v="15"/>
    <x v="5"/>
    <x v="1"/>
    <x v="12"/>
    <x v="0"/>
    <x v="4"/>
    <x v="9"/>
    <x v="11"/>
    <x v="11"/>
    <x v="11"/>
  </r>
  <r>
    <x v="16"/>
    <x v="15"/>
    <x v="5"/>
    <x v="1"/>
    <x v="13"/>
    <x v="2"/>
    <x v="5"/>
    <x v="10"/>
    <x v="12"/>
    <x v="12"/>
    <x v="12"/>
  </r>
  <r>
    <x v="17"/>
    <x v="16"/>
    <x v="3"/>
    <x v="0"/>
    <x v="4"/>
    <x v="2"/>
    <x v="6"/>
    <x v="11"/>
    <x v="13"/>
    <x v="13"/>
    <x v="13"/>
  </r>
  <r>
    <x v="18"/>
    <x v="7"/>
    <x v="3"/>
    <x v="0"/>
    <x v="7"/>
    <x v="1"/>
    <x v="4"/>
    <x v="8"/>
    <x v="14"/>
    <x v="14"/>
    <x v="14"/>
  </r>
  <r>
    <x v="19"/>
    <x v="17"/>
    <x v="4"/>
    <x v="1"/>
    <x v="14"/>
    <x v="4"/>
    <x v="5"/>
    <x v="12"/>
    <x v="5"/>
    <x v="15"/>
    <x v="15"/>
  </r>
  <r>
    <x v="20"/>
    <x v="18"/>
    <x v="4"/>
    <x v="1"/>
    <x v="15"/>
    <x v="0"/>
    <x v="1"/>
    <x v="1"/>
    <x v="4"/>
    <x v="4"/>
    <x v="4"/>
  </r>
  <r>
    <x v="21"/>
    <x v="19"/>
    <x v="1"/>
    <x v="0"/>
    <x v="16"/>
    <x v="0"/>
    <x v="1"/>
    <x v="1"/>
    <x v="1"/>
    <x v="1"/>
    <x v="1"/>
  </r>
  <r>
    <x v="22"/>
    <x v="20"/>
    <x v="5"/>
    <x v="1"/>
    <x v="17"/>
    <x v="0"/>
    <x v="4"/>
    <x v="9"/>
    <x v="11"/>
    <x v="11"/>
    <x v="11"/>
  </r>
  <r>
    <x v="23"/>
    <x v="21"/>
    <x v="6"/>
    <x v="1"/>
    <x v="4"/>
    <x v="2"/>
    <x v="5"/>
    <x v="10"/>
    <x v="12"/>
    <x v="12"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FE4BCDF-9849-42B3-93D7-38A4C03DAD68}" name="피벗 테이블1" cacheId="1" applyNumberFormats="0" applyBorderFormats="0" applyFontFormats="0" applyPatternFormats="0" applyAlignmentFormats="0" applyWidthHeightFormats="1" dataCaption="값" errorCaption="없음" showError="1" updatedVersion="8" minRefreshableVersion="3" useAutoFormatting="1" itemPrintTitles="1" createdVersion="8" indent="0" compact="0" compactData="0" multipleFieldFilters="0" fieldListSortAscending="1">
  <location ref="A2:D14" firstHeaderRow="0" firstDataRow="1" firstDataCol="2"/>
  <pivotFields count="11">
    <pivotField name="인원수" dataField="1" compact="0" outline="0" subtotalTop="0" showAll="0" countASubtotal="1">
      <items count="25">
        <item x="4"/>
        <item x="20"/>
        <item x="16"/>
        <item x="1"/>
        <item x="17"/>
        <item x="0"/>
        <item x="21"/>
        <item x="3"/>
        <item x="18"/>
        <item x="19"/>
        <item x="13"/>
        <item x="11"/>
        <item x="15"/>
        <item x="12"/>
        <item x="8"/>
        <item x="5"/>
        <item x="22"/>
        <item x="2"/>
        <item x="23"/>
        <item x="9"/>
        <item x="10"/>
        <item x="14"/>
        <item x="6"/>
        <item x="7"/>
        <item t="countA"/>
      </items>
    </pivotField>
    <pivotField compact="0" outline="0" subtotalTop="0" showAll="0"/>
    <pivotField axis="axisRow" compact="0" outline="0" subtotalTop="0" showAll="0" sortType="descending">
      <items count="8">
        <item x="2"/>
        <item x="0"/>
        <item x="1"/>
        <item x="5"/>
        <item x="3"/>
        <item x="4"/>
        <item x="6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outline="0" subtotalTop="0" showAll="0" avgSubtotal="1">
      <items count="3">
        <item x="1"/>
        <item x="0"/>
        <item t="avg"/>
      </items>
    </pivotField>
    <pivotField compact="0" outline="0" subtotalTop="0" showAll="0">
      <items count="19">
        <item x="11"/>
        <item x="0"/>
        <item x="1"/>
        <item x="14"/>
        <item x="16"/>
        <item x="6"/>
        <item x="4"/>
        <item x="2"/>
        <item x="13"/>
        <item x="8"/>
        <item x="17"/>
        <item x="3"/>
        <item x="12"/>
        <item x="15"/>
        <item x="5"/>
        <item x="7"/>
        <item x="9"/>
        <item x="10"/>
        <item t="default"/>
      </items>
    </pivotField>
    <pivotField compact="0" outline="0" subtotalTop="0" showAll="0"/>
    <pivotField compact="0" outline="0" subtotalTop="0" showAll="0"/>
    <pivotField dataField="1" compact="0" outline="0" subtotalTop="0" showAll="0"/>
    <pivotField compact="0" outline="0" subtotalTop="0" showAll="0"/>
    <pivotField compact="0" outline="0" subtotalTop="0" showAll="0"/>
    <pivotField compact="0" outline="0" subtotalTop="0" showAll="0"/>
  </pivotFields>
  <rowFields count="2">
    <field x="3"/>
    <field x="2"/>
  </rowFields>
  <rowItems count="12">
    <i>
      <x/>
      <x v="3"/>
    </i>
    <i r="1">
      <x v="5"/>
    </i>
    <i r="1">
      <x v="1"/>
    </i>
    <i r="1">
      <x v="6"/>
    </i>
    <i r="1">
      <x/>
    </i>
    <i t="avg">
      <x/>
    </i>
    <i>
      <x v="1"/>
      <x v="2"/>
    </i>
    <i r="1">
      <x v="4"/>
    </i>
    <i r="1">
      <x/>
    </i>
    <i r="1">
      <x v="1"/>
    </i>
    <i t="avg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개수 : 인원수" fld="0" subtotal="count" baseField="0" baseItem="0"/>
    <dataField name="합계 : 월급여액" fld="7" showDataAs="percentOfTotal" baseField="4" baseItem="0" numFmtId="1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6</v>
    <v>8</v>
    <v>0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K38"/>
  <sheetViews>
    <sheetView workbookViewId="0">
      <selection activeCell="N23" sqref="N23"/>
    </sheetView>
  </sheetViews>
  <sheetFormatPr defaultRowHeight="17.399999999999999" x14ac:dyDescent="0.4"/>
  <cols>
    <col min="1" max="1" width="7.8984375" bestFit="1" customWidth="1"/>
    <col min="2" max="2" width="11" bestFit="1" customWidth="1"/>
    <col min="3" max="3" width="11.69921875" bestFit="1" customWidth="1"/>
    <col min="4" max="4" width="9.3984375" bestFit="1" customWidth="1"/>
    <col min="5" max="5" width="10.8984375" bestFit="1" customWidth="1"/>
    <col min="8" max="8" width="11.59765625" bestFit="1" customWidth="1"/>
    <col min="9" max="10" width="10.09765625" bestFit="1" customWidth="1"/>
    <col min="11" max="11" width="11.59765625" bestFit="1" customWidth="1"/>
  </cols>
  <sheetData>
    <row r="2" spans="1:11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x14ac:dyDescent="0.4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 x14ac:dyDescent="0.4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 x14ac:dyDescent="0.4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 x14ac:dyDescent="0.4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 x14ac:dyDescent="0.4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 x14ac:dyDescent="0.4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 x14ac:dyDescent="0.4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 x14ac:dyDescent="0.4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 x14ac:dyDescent="0.4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 x14ac:dyDescent="0.4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 x14ac:dyDescent="0.4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 x14ac:dyDescent="0.4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 x14ac:dyDescent="0.4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 x14ac:dyDescent="0.4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4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4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4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4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4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4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4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4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4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4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4">
      <c r="A28" t="s">
        <v>77</v>
      </c>
    </row>
    <row r="29" spans="1:11" x14ac:dyDescent="0.4">
      <c r="A29" t="b">
        <f>OR(LARGE($K$3:$K$26,3)&lt;=$K3,$K3&lt;=SMALL($K$3:$K$26,3))</f>
        <v>0</v>
      </c>
    </row>
    <row r="31" spans="1:11" x14ac:dyDescent="0.4">
      <c r="A31" t="s">
        <v>78</v>
      </c>
      <c r="B31" t="s">
        <v>79</v>
      </c>
      <c r="C31" t="s">
        <v>80</v>
      </c>
      <c r="D31" t="s">
        <v>81</v>
      </c>
      <c r="E31" t="s">
        <v>82</v>
      </c>
    </row>
    <row r="32" spans="1:11" x14ac:dyDescent="0.4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 x14ac:dyDescent="0.4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 x14ac:dyDescent="0.4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 x14ac:dyDescent="0.4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 x14ac:dyDescent="0.4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 x14ac:dyDescent="0.4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 x14ac:dyDescent="0.4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</sheetData>
  <phoneticPr fontId="1" type="noConversion"/>
  <conditionalFormatting sqref="A3:K26">
    <cfRule type="expression" dxfId="0" priority="1">
      <formula>AND($D3="여",$C3&lt;&gt;"발레",$C3&lt;&gt;"네일아트")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tabSelected="1" topLeftCell="A10" workbookViewId="0">
      <selection activeCell="D24" sqref="D24"/>
    </sheetView>
  </sheetViews>
  <sheetFormatPr defaultRowHeight="17.399999999999999" x14ac:dyDescent="0.4"/>
  <cols>
    <col min="3" max="3" width="11" bestFit="1" customWidth="1"/>
    <col min="7" max="7" width="11" bestFit="1" customWidth="1"/>
    <col min="8" max="9" width="13.69921875" bestFit="1" customWidth="1"/>
    <col min="10" max="10" width="10.8984375" bestFit="1" customWidth="1"/>
  </cols>
  <sheetData>
    <row r="2" spans="1:10" x14ac:dyDescent="0.4">
      <c r="A2" t="s">
        <v>66</v>
      </c>
    </row>
    <row r="3" spans="1:10" x14ac:dyDescent="0.4">
      <c r="A3" s="1" t="s">
        <v>0</v>
      </c>
      <c r="B3" s="1" t="s">
        <v>1</v>
      </c>
      <c r="C3" s="1" t="s">
        <v>2</v>
      </c>
      <c r="D3" s="4" t="s">
        <v>76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4">
      <c r="A4" s="1" t="s">
        <v>42</v>
      </c>
      <c r="B4" s="1" t="s">
        <v>43</v>
      </c>
      <c r="C4" s="1" t="s">
        <v>26</v>
      </c>
      <c r="D4" s="5" t="e" cm="1" vm="1">
        <f t="array" aca="1" ref="D4" ca="1">LOOKUP({"네일아트","바이올린","발레","스포츠댄스","요가","음악줄넘기","하모니카"},{11,22,33,44,55,66,77})&amp;LOOKUP(MID($B4,3,1),{"1","2"},{"M","W"})</f>
        <v>#VALUE!</v>
      </c>
      <c r="E4" s="2">
        <v>18</v>
      </c>
      <c r="F4" s="2">
        <v>2</v>
      </c>
      <c r="G4" s="2">
        <v>20</v>
      </c>
      <c r="H4" s="6">
        <v>1600000</v>
      </c>
      <c r="I4" s="19">
        <f>$H4*VLOOKUP($E4,$A$32:$E$36,MATCH($F4*$G4,$B$31:$E$31,1)+1)</f>
        <v>48000</v>
      </c>
      <c r="J4" s="6" cm="1">
        <f t="array" ref="J4">fn보너스(E3, F3, G3)</f>
        <v>200000</v>
      </c>
    </row>
    <row r="5" spans="1:10" x14ac:dyDescent="0.4">
      <c r="A5" s="1" t="s">
        <v>44</v>
      </c>
      <c r="B5" s="1" t="s">
        <v>45</v>
      </c>
      <c r="C5" s="1" t="s">
        <v>13</v>
      </c>
      <c r="D5" s="5" t="e" cm="1" vm="1">
        <f t="array" aca="1" ref="D5" ca="1">LOOKUP({"네일아트","바이올린","발레","스포츠댄스","요가","음악줄넘기","하모니카"},{11,22,33,44,55,66,77})&amp;LOOKUP(MID($B5,3,1),{"1","2"},{"M","W"})</f>
        <v>#VALUE!</v>
      </c>
      <c r="E5" s="2">
        <v>63</v>
      </c>
      <c r="F5" s="2">
        <v>3</v>
      </c>
      <c r="G5" s="2">
        <v>18</v>
      </c>
      <c r="H5" s="6">
        <v>2860000</v>
      </c>
      <c r="I5" s="19">
        <f t="shared" ref="I5:I27" si="0">$H5*VLOOKUP($E5,$A$32:$E$36,MATCH($F5*$G5,$B$31:$E$31,1)+1)</f>
        <v>286000</v>
      </c>
      <c r="J5" s="6" t="str" cm="1">
        <f t="array" ref="J5">fn보너스(E4, F4, G4)</f>
        <v/>
      </c>
    </row>
    <row r="6" spans="1:10" x14ac:dyDescent="0.4">
      <c r="A6" s="1" t="s">
        <v>60</v>
      </c>
      <c r="B6" s="1" t="s">
        <v>34</v>
      </c>
      <c r="C6" s="1" t="s">
        <v>35</v>
      </c>
      <c r="D6" s="5" t="e" cm="1" vm="1">
        <f t="array" aca="1" ref="D6" ca="1">LOOKUP({"네일아트","바이올린","발레","스포츠댄스","요가","음악줄넘기","하모니카"},{11,22,33,44,55,66,77})&amp;LOOKUP(MID($B6,3,1),{"1","2"},{"M","W"})</f>
        <v>#VALUE!</v>
      </c>
      <c r="E6" s="2">
        <v>26</v>
      </c>
      <c r="F6" s="2">
        <v>2</v>
      </c>
      <c r="G6" s="2">
        <v>16</v>
      </c>
      <c r="H6" s="6">
        <v>1280000</v>
      </c>
      <c r="I6" s="19">
        <f t="shared" si="0"/>
        <v>64000</v>
      </c>
      <c r="J6" s="6" t="str" cm="1">
        <f t="array" ref="J6">fn보너스(E5, F5, G5)</f>
        <v/>
      </c>
    </row>
    <row r="7" spans="1:10" x14ac:dyDescent="0.4">
      <c r="A7" s="1" t="s">
        <v>38</v>
      </c>
      <c r="B7" s="1" t="s">
        <v>39</v>
      </c>
      <c r="C7" s="1" t="s">
        <v>35</v>
      </c>
      <c r="D7" s="5" t="e" cm="1" vm="1">
        <f t="array" aca="1" ref="D7" ca="1">LOOKUP({"네일아트","바이올린","발레","스포츠댄스","요가","음악줄넘기","하모니카"},{11,22,33,44,55,66,77})&amp;LOOKUP(MID($B7,3,1),{"1","2"},{"M","W"})</f>
        <v>#VALUE!</v>
      </c>
      <c r="E7" s="2">
        <v>75</v>
      </c>
      <c r="F7" s="2">
        <v>5</v>
      </c>
      <c r="G7" s="2">
        <v>20</v>
      </c>
      <c r="H7" s="6">
        <v>4000000</v>
      </c>
      <c r="I7" s="19">
        <f t="shared" si="0"/>
        <v>480000</v>
      </c>
      <c r="J7" s="6" t="str" cm="1">
        <f t="array" ref="J7">fn보너스(E6, F6, G6)</f>
        <v/>
      </c>
    </row>
    <row r="8" spans="1:10" x14ac:dyDescent="0.4">
      <c r="A8" s="1" t="s">
        <v>36</v>
      </c>
      <c r="B8" s="1" t="s">
        <v>37</v>
      </c>
      <c r="C8" s="1" t="s">
        <v>17</v>
      </c>
      <c r="D8" s="5" t="e" cm="1" vm="1">
        <f t="array" aca="1" ref="D8" ca="1">LOOKUP({"네일아트","바이올린","발레","스포츠댄스","요가","음악줄넘기","하모니카"},{11,22,33,44,55,66,77})&amp;LOOKUP(MID($B8,3,1),{"1","2"},{"M","W"})</f>
        <v>#VALUE!</v>
      </c>
      <c r="E8" s="2">
        <v>69</v>
      </c>
      <c r="F8" s="2">
        <v>3</v>
      </c>
      <c r="G8" s="2">
        <v>20</v>
      </c>
      <c r="H8" s="6">
        <v>3000000</v>
      </c>
      <c r="I8" s="19">
        <f t="shared" si="0"/>
        <v>300000</v>
      </c>
      <c r="J8" s="6" t="str" cm="1">
        <f t="array" ref="J8">fn보너스(E7, F7, G7)</f>
        <v/>
      </c>
    </row>
    <row r="9" spans="1:10" x14ac:dyDescent="0.4">
      <c r="A9" s="1" t="s">
        <v>56</v>
      </c>
      <c r="B9" s="1" t="s">
        <v>57</v>
      </c>
      <c r="C9" s="1" t="s">
        <v>53</v>
      </c>
      <c r="D9" s="5" t="e" cm="1" vm="1">
        <f t="array" aca="1" ref="D9" ca="1">LOOKUP({"네일아트","바이올린","발레","스포츠댄스","요가","음악줄넘기","하모니카"},{11,22,33,44,55,66,77})&amp;LOOKUP(MID($B9,3,1),{"1","2"},{"M","W"})</f>
        <v>#VALUE!</v>
      </c>
      <c r="E9" s="2">
        <v>21</v>
      </c>
      <c r="F9" s="2">
        <v>3</v>
      </c>
      <c r="G9" s="2">
        <v>20</v>
      </c>
      <c r="H9" s="6">
        <v>2400000</v>
      </c>
      <c r="I9" s="19">
        <f t="shared" si="0"/>
        <v>168000.00000000003</v>
      </c>
      <c r="J9" s="6" t="str" cm="1">
        <f t="array" ref="J9">fn보너스(E8, F8, G8)</f>
        <v/>
      </c>
    </row>
    <row r="10" spans="1:10" x14ac:dyDescent="0.4">
      <c r="A10" s="1" t="s">
        <v>47</v>
      </c>
      <c r="B10" s="1" t="s">
        <v>48</v>
      </c>
      <c r="C10" s="1" t="s">
        <v>35</v>
      </c>
      <c r="D10" s="5" t="e" cm="1" vm="1">
        <f t="array" aca="1" ref="D10" ca="1">LOOKUP({"네일아트","바이올린","발레","스포츠댄스","요가","음악줄넘기","하모니카"},{11,22,33,44,55,66,77})&amp;LOOKUP(MID($B10,3,1),{"1","2"},{"M","W"})</f>
        <v>#VALUE!</v>
      </c>
      <c r="E10" s="2">
        <v>42</v>
      </c>
      <c r="F10" s="2">
        <v>2</v>
      </c>
      <c r="G10" s="2">
        <v>10</v>
      </c>
      <c r="H10" s="6">
        <v>1300000</v>
      </c>
      <c r="I10" s="19">
        <f t="shared" si="0"/>
        <v>65000</v>
      </c>
      <c r="J10" s="6" t="str" cm="1">
        <f t="array" ref="J10">fn보너스(E9, F9, G9)</f>
        <v/>
      </c>
    </row>
    <row r="11" spans="1:10" x14ac:dyDescent="0.4">
      <c r="A11" s="1" t="s">
        <v>11</v>
      </c>
      <c r="B11" s="1" t="s">
        <v>12</v>
      </c>
      <c r="C11" s="1" t="s">
        <v>13</v>
      </c>
      <c r="D11" s="5" t="e" cm="1" vm="1">
        <f t="array" aca="1" ref="D11" ca="1">LOOKUP({"네일아트","바이올린","발레","스포츠댄스","요가","음악줄넘기","하모니카"},{11,22,33,44,55,66,77})&amp;LOOKUP(MID($B11,3,1),{"1","2"},{"M","W"})</f>
        <v>#VALUE!</v>
      </c>
      <c r="E11" s="2">
        <v>93</v>
      </c>
      <c r="F11" s="2">
        <v>3</v>
      </c>
      <c r="G11" s="2">
        <v>24</v>
      </c>
      <c r="H11" s="6">
        <v>2880000</v>
      </c>
      <c r="I11" s="19">
        <f t="shared" si="0"/>
        <v>288000</v>
      </c>
      <c r="J11" s="6" t="str" cm="1">
        <f t="array" ref="J11">fn보너스(E10, F10, G10)</f>
        <v/>
      </c>
    </row>
    <row r="12" spans="1:10" x14ac:dyDescent="0.4">
      <c r="A12" s="1" t="s">
        <v>40</v>
      </c>
      <c r="B12" s="1" t="s">
        <v>41</v>
      </c>
      <c r="C12" s="1" t="s">
        <v>26</v>
      </c>
      <c r="D12" s="5" t="e" cm="1" vm="1">
        <f t="array" aca="1" ref="D12" ca="1">LOOKUP({"네일아트","바이올린","발레","스포츠댄스","요가","음악줄넘기","하모니카"},{11,22,33,44,55,66,77})&amp;LOOKUP(MID($B12,3,1),{"1","2"},{"M","W"})</f>
        <v>#VALUE!</v>
      </c>
      <c r="E12" s="2">
        <v>12</v>
      </c>
      <c r="F12" s="2">
        <v>2</v>
      </c>
      <c r="G12" s="2">
        <v>18</v>
      </c>
      <c r="H12" s="6">
        <v>1440000</v>
      </c>
      <c r="I12" s="19">
        <f t="shared" si="0"/>
        <v>43200</v>
      </c>
      <c r="J12" s="6" t="str" cm="1">
        <f t="array" ref="J12">fn보너스(E11, F11, G11)</f>
        <v/>
      </c>
    </row>
    <row r="13" spans="1:10" x14ac:dyDescent="0.4">
      <c r="A13" s="1" t="s">
        <v>22</v>
      </c>
      <c r="B13" s="1" t="s">
        <v>23</v>
      </c>
      <c r="C13" s="1" t="s">
        <v>21</v>
      </c>
      <c r="D13" s="5" t="e" cm="1" vm="1">
        <f t="array" aca="1" ref="D13" ca="1">LOOKUP({"네일아트","바이올린","발레","스포츠댄스","요가","음악줄넘기","하모니카"},{11,22,33,44,55,66,77})&amp;LOOKUP(MID($B13,3,1),{"1","2"},{"M","W"})</f>
        <v>#VALUE!</v>
      </c>
      <c r="E13" s="2">
        <v>42</v>
      </c>
      <c r="F13" s="2">
        <v>3</v>
      </c>
      <c r="G13" s="2">
        <v>20</v>
      </c>
      <c r="H13" s="6">
        <v>2400000</v>
      </c>
      <c r="I13" s="19">
        <f t="shared" si="0"/>
        <v>168000.00000000003</v>
      </c>
      <c r="J13" s="6" t="str" cm="1">
        <f t="array" ref="J13">fn보너스(E12, F12, G12)</f>
        <v/>
      </c>
    </row>
    <row r="14" spans="1:10" x14ac:dyDescent="0.4">
      <c r="A14" s="1" t="s">
        <v>49</v>
      </c>
      <c r="B14" s="1" t="s">
        <v>50</v>
      </c>
      <c r="C14" s="1" t="s">
        <v>21</v>
      </c>
      <c r="D14" s="5" t="e" cm="1" vm="1">
        <f t="array" aca="1" ref="D14" ca="1">LOOKUP({"네일아트","바이올린","발레","스포츠댄스","요가","음악줄넘기","하모니카"},{11,22,33,44,55,66,77})&amp;LOOKUP(MID($B14,3,1),{"1","2"},{"M","W"})</f>
        <v>#VALUE!</v>
      </c>
      <c r="E14" s="2">
        <v>15</v>
      </c>
      <c r="F14" s="2">
        <v>3</v>
      </c>
      <c r="G14" s="2">
        <v>12</v>
      </c>
      <c r="H14" s="6">
        <v>1440000</v>
      </c>
      <c r="I14" s="19">
        <f t="shared" si="0"/>
        <v>43200</v>
      </c>
      <c r="J14" s="6" t="str" cm="1">
        <f t="array" ref="J14">fn보너스(E13, F13, G13)</f>
        <v/>
      </c>
    </row>
    <row r="15" spans="1:10" x14ac:dyDescent="0.4">
      <c r="A15" s="1" t="s">
        <v>58</v>
      </c>
      <c r="B15" s="1" t="s">
        <v>59</v>
      </c>
      <c r="C15" s="1" t="s">
        <v>13</v>
      </c>
      <c r="D15" s="5" t="e" cm="1" vm="1">
        <f t="array" aca="1" ref="D15" ca="1">LOOKUP({"네일아트","바이올린","발레","스포츠댄스","요가","음악줄넘기","하모니카"},{11,22,33,44,55,66,77})&amp;LOOKUP(MID($B15,3,1),{"1","2"},{"M","W"})</f>
        <v>#VALUE!</v>
      </c>
      <c r="E15" s="2">
        <v>57</v>
      </c>
      <c r="F15" s="2">
        <v>3</v>
      </c>
      <c r="G15" s="2">
        <v>18</v>
      </c>
      <c r="H15" s="6">
        <v>2160000</v>
      </c>
      <c r="I15" s="19">
        <f t="shared" si="0"/>
        <v>151200</v>
      </c>
      <c r="J15" s="6" t="str" cm="1">
        <f t="array" ref="J15">fn보너스(E14, F14, G14)</f>
        <v/>
      </c>
    </row>
    <row r="16" spans="1:10" x14ac:dyDescent="0.4">
      <c r="A16" s="1" t="s">
        <v>27</v>
      </c>
      <c r="B16" s="1" t="s">
        <v>28</v>
      </c>
      <c r="C16" s="1" t="s">
        <v>17</v>
      </c>
      <c r="D16" s="5" t="e" cm="1" vm="1">
        <f t="array" aca="1" ref="D16" ca="1">LOOKUP({"네일아트","바이올린","발레","스포츠댄스","요가","음악줄넘기","하모니카"},{11,22,33,44,55,66,77})&amp;LOOKUP(MID($B16,3,1),{"1","2"},{"M","W"})</f>
        <v>#VALUE!</v>
      </c>
      <c r="E16" s="2">
        <v>50</v>
      </c>
      <c r="F16" s="2">
        <v>2</v>
      </c>
      <c r="G16" s="2">
        <v>18</v>
      </c>
      <c r="H16" s="6">
        <v>1940000</v>
      </c>
      <c r="I16" s="19">
        <f t="shared" si="0"/>
        <v>97000</v>
      </c>
      <c r="J16" s="6" t="str" cm="1">
        <f t="array" ref="J16">fn보너스(E15, F15, G15)</f>
        <v/>
      </c>
    </row>
    <row r="17" spans="1:10" x14ac:dyDescent="0.4">
      <c r="A17" s="1" t="s">
        <v>64</v>
      </c>
      <c r="B17" s="1" t="s">
        <v>65</v>
      </c>
      <c r="C17" s="1" t="s">
        <v>53</v>
      </c>
      <c r="D17" s="5" t="e" cm="1" vm="1">
        <f t="array" aca="1" ref="D17" ca="1">LOOKUP({"네일아트","바이올린","발레","스포츠댄스","요가","음악줄넘기","하모니카"},{11,22,33,44,55,66,77})&amp;LOOKUP(MID($B17,3,1),{"1","2"},{"M","W"})</f>
        <v>#VALUE!</v>
      </c>
      <c r="E17" s="2">
        <v>42</v>
      </c>
      <c r="F17" s="2">
        <v>2</v>
      </c>
      <c r="G17" s="2">
        <v>18</v>
      </c>
      <c r="H17" s="6">
        <v>1440000</v>
      </c>
      <c r="I17" s="19">
        <f t="shared" si="0"/>
        <v>72000</v>
      </c>
      <c r="J17" s="6" t="str" cm="1">
        <f t="array" ref="J17">fn보너스(E16, F16, G16)</f>
        <v/>
      </c>
    </row>
    <row r="18" spans="1:10" x14ac:dyDescent="0.4">
      <c r="A18" s="1" t="s">
        <v>24</v>
      </c>
      <c r="B18" s="1" t="s">
        <v>25</v>
      </c>
      <c r="C18" s="1" t="s">
        <v>26</v>
      </c>
      <c r="D18" s="5" t="e" cm="1" vm="1">
        <f t="array" aca="1" ref="D18" ca="1">LOOKUP({"네일아트","바이올린","발레","스포츠댄스","요가","음악줄넘기","하모니카"},{11,22,33,44,55,66,77})&amp;LOOKUP(MID($B18,3,1),{"1","2"},{"M","W"})</f>
        <v>#VALUE!</v>
      </c>
      <c r="E18" s="2">
        <v>18</v>
      </c>
      <c r="F18" s="2">
        <v>2</v>
      </c>
      <c r="G18" s="2">
        <v>20</v>
      </c>
      <c r="H18" s="6">
        <v>1600000</v>
      </c>
      <c r="I18" s="19">
        <f t="shared" si="0"/>
        <v>48000</v>
      </c>
      <c r="J18" s="6" t="str" cm="1">
        <f t="array" ref="J18">fn보너스(E17, F17, G17)</f>
        <v/>
      </c>
    </row>
    <row r="19" spans="1:10" x14ac:dyDescent="0.4">
      <c r="A19" s="1" t="s">
        <v>46</v>
      </c>
      <c r="B19" s="1" t="s">
        <v>45</v>
      </c>
      <c r="C19" s="1" t="s">
        <v>13</v>
      </c>
      <c r="D19" s="5" t="e" cm="1" vm="1">
        <f t="array" aca="1" ref="D19" ca="1">LOOKUP({"네일아트","바이올린","발레","스포츠댄스","요가","음악줄넘기","하모니카"},{11,22,33,44,55,66,77})&amp;LOOKUP(MID($B19,3,1),{"1","2"},{"M","W"})</f>
        <v>#VALUE!</v>
      </c>
      <c r="E19" s="2">
        <v>46</v>
      </c>
      <c r="F19" s="2">
        <v>2</v>
      </c>
      <c r="G19" s="2">
        <v>24</v>
      </c>
      <c r="H19" s="6">
        <v>1920000</v>
      </c>
      <c r="I19" s="19">
        <f t="shared" si="0"/>
        <v>96000</v>
      </c>
      <c r="J19" s="6" t="str" cm="1">
        <f t="array" ref="J19">fn보너스(E18, F18, G18)</f>
        <v/>
      </c>
    </row>
    <row r="20" spans="1:10" x14ac:dyDescent="0.4">
      <c r="A20" s="1" t="s">
        <v>51</v>
      </c>
      <c r="B20" s="1" t="s">
        <v>52</v>
      </c>
      <c r="C20" s="1" t="s">
        <v>53</v>
      </c>
      <c r="D20" s="5" t="e" cm="1" vm="1">
        <f t="array" aca="1" ref="D20" ca="1">LOOKUP({"네일아트","바이올린","발레","스포츠댄스","요가","음악줄넘기","하모니카"},{11,22,33,44,55,66,77})&amp;LOOKUP(MID($B20,3,1),{"1","2"},{"M","W"})</f>
        <v>#VALUE!</v>
      </c>
      <c r="E20" s="2">
        <v>18</v>
      </c>
      <c r="F20" s="2">
        <v>3</v>
      </c>
      <c r="G20" s="2">
        <v>20</v>
      </c>
      <c r="H20" s="6">
        <v>2400000</v>
      </c>
      <c r="I20" s="19">
        <f t="shared" si="0"/>
        <v>120000</v>
      </c>
      <c r="J20" s="6" t="str" cm="1">
        <f t="array" ref="J20">fn보너스(E19, F19, G19)</f>
        <v/>
      </c>
    </row>
    <row r="21" spans="1:10" x14ac:dyDescent="0.4">
      <c r="A21" s="1" t="s">
        <v>54</v>
      </c>
      <c r="B21" s="1" t="s">
        <v>55</v>
      </c>
      <c r="C21" s="1" t="s">
        <v>53</v>
      </c>
      <c r="D21" s="5" t="e" cm="1" vm="1">
        <f t="array" aca="1" ref="D21" ca="1">LOOKUP({"네일아트","바이올린","발레","스포츠댄스","요가","음악줄넘기","하모니카"},{11,22,33,44,55,66,77})&amp;LOOKUP(MID($B21,3,1),{"1","2"},{"M","W"})</f>
        <v>#VALUE!</v>
      </c>
      <c r="E21" s="2">
        <v>45</v>
      </c>
      <c r="F21" s="2">
        <v>5</v>
      </c>
      <c r="G21" s="2">
        <v>30</v>
      </c>
      <c r="H21" s="6">
        <v>3800000</v>
      </c>
      <c r="I21" s="19">
        <f t="shared" si="0"/>
        <v>380000</v>
      </c>
      <c r="J21" s="6" t="str" cm="1">
        <f t="array" ref="J21">fn보너스(E20, F20, G20)</f>
        <v/>
      </c>
    </row>
    <row r="22" spans="1:10" x14ac:dyDescent="0.4">
      <c r="A22" s="1" t="s">
        <v>61</v>
      </c>
      <c r="B22" s="1" t="s">
        <v>62</v>
      </c>
      <c r="C22" s="1" t="s">
        <v>63</v>
      </c>
      <c r="D22" s="5" t="e" cm="1" vm="1">
        <f t="array" aca="1" ref="D22" ca="1">LOOKUP({"네일아트","바이올린","발레","스포츠댄스","요가","음악줄넘기","하모니카"},{11,22,33,44,55,66,77})&amp;LOOKUP(MID($B22,3,1),{"1","2"},{"M","W"})</f>
        <v>#VALUE!</v>
      </c>
      <c r="E22" s="2">
        <v>42</v>
      </c>
      <c r="F22" s="2">
        <v>2</v>
      </c>
      <c r="G22" s="2">
        <v>24</v>
      </c>
      <c r="H22" s="6">
        <v>1920000</v>
      </c>
      <c r="I22" s="19">
        <f t="shared" si="0"/>
        <v>96000</v>
      </c>
      <c r="J22" s="6" t="str" cm="1">
        <f t="array" ref="J22">fn보너스(E21, F21, G21)</f>
        <v/>
      </c>
    </row>
    <row r="23" spans="1:10" x14ac:dyDescent="0.4">
      <c r="A23" s="1" t="s">
        <v>19</v>
      </c>
      <c r="B23" s="1" t="s">
        <v>20</v>
      </c>
      <c r="C23" s="1" t="s">
        <v>21</v>
      </c>
      <c r="D23" s="5" t="e" cm="1" vm="1">
        <f t="array" aca="1" ref="D23" ca="1">LOOKUP({"네일아트","바이올린","발레","스포츠댄스","요가","음악줄넘기","하모니카"},{11,22,33,44,55,66,77})&amp;LOOKUP(MID($B23,3,1),{"1","2"},{"M","W"})</f>
        <v>#VALUE!</v>
      </c>
      <c r="E23" s="2">
        <v>60</v>
      </c>
      <c r="F23" s="2">
        <v>5</v>
      </c>
      <c r="G23" s="2">
        <v>20</v>
      </c>
      <c r="H23" s="6">
        <v>4000000</v>
      </c>
      <c r="I23" s="19">
        <f t="shared" si="0"/>
        <v>480000</v>
      </c>
      <c r="J23" s="6" t="str" cm="1">
        <f t="array" ref="J23">fn보너스(E22, F22, G22)</f>
        <v/>
      </c>
    </row>
    <row r="24" spans="1:10" x14ac:dyDescent="0.4">
      <c r="A24" s="1" t="s">
        <v>31</v>
      </c>
      <c r="B24" s="1" t="s">
        <v>32</v>
      </c>
      <c r="C24" s="1" t="s">
        <v>17</v>
      </c>
      <c r="D24" s="5" t="e" cm="1" vm="1">
        <f t="array" aca="1" ref="D24" ca="1">LOOKUP({"네일아트","바이올린","발레","스포츠댄스","요가","음악줄넘기","하모니카"},{11,22,33,44,55,66,77})&amp;LOOKUP(MID($B24,3,1),{"1","2"},{"M","W"})</f>
        <v>#VALUE!</v>
      </c>
      <c r="E24" s="2">
        <v>20</v>
      </c>
      <c r="F24" s="2">
        <v>1</v>
      </c>
      <c r="G24" s="2">
        <v>24</v>
      </c>
      <c r="H24" s="6">
        <v>960000</v>
      </c>
      <c r="I24" s="19">
        <f t="shared" si="0"/>
        <v>48000</v>
      </c>
      <c r="J24" s="6" t="str" cm="1">
        <f t="array" ref="J24">fn보너스(E23, F23, G23)</f>
        <v/>
      </c>
    </row>
    <row r="25" spans="1:10" x14ac:dyDescent="0.4">
      <c r="A25" s="1" t="s">
        <v>33</v>
      </c>
      <c r="B25" s="1" t="s">
        <v>34</v>
      </c>
      <c r="C25" s="1" t="s">
        <v>35</v>
      </c>
      <c r="D25" s="5" t="e" cm="1" vm="1">
        <f t="array" aca="1" ref="D25" ca="1">LOOKUP({"네일아트","바이올린","발레","스포츠댄스","요가","음악줄넘기","하모니카"},{11,22,33,44,55,66,77})&amp;LOOKUP(MID($B25,3,1),{"1","2"},{"M","W"})</f>
        <v>#VALUE!</v>
      </c>
      <c r="E25" s="2">
        <v>75</v>
      </c>
      <c r="F25" s="2">
        <v>5</v>
      </c>
      <c r="G25" s="2">
        <v>18</v>
      </c>
      <c r="H25" s="6">
        <v>3600000</v>
      </c>
      <c r="I25" s="19">
        <f t="shared" si="0"/>
        <v>360000</v>
      </c>
      <c r="J25" s="6" t="str" cm="1">
        <f t="array" ref="J25">fn보너스(E24, F24, G24)</f>
        <v/>
      </c>
    </row>
    <row r="26" spans="1:10" x14ac:dyDescent="0.4">
      <c r="A26" s="1" t="s">
        <v>15</v>
      </c>
      <c r="B26" s="1" t="s">
        <v>16</v>
      </c>
      <c r="C26" s="1" t="s">
        <v>17</v>
      </c>
      <c r="D26" s="5" t="e" cm="1" vm="1">
        <f t="array" aca="1" ref="D26" ca="1">LOOKUP({"네일아트","바이올린","발레","스포츠댄스","요가","음악줄넘기","하모니카"},{11,22,33,44,55,66,77})&amp;LOOKUP(MID($B26,3,1),{"1","2"},{"M","W"})</f>
        <v>#VALUE!</v>
      </c>
      <c r="E26" s="2">
        <v>175</v>
      </c>
      <c r="F26" s="2">
        <v>5</v>
      </c>
      <c r="G26" s="2">
        <v>18</v>
      </c>
      <c r="H26" s="6">
        <v>3600000</v>
      </c>
      <c r="I26" s="19">
        <f t="shared" si="0"/>
        <v>360000</v>
      </c>
      <c r="J26" s="6" t="str" cm="1">
        <f t="array" ref="J26">fn보너스(E25, F25, G25)</f>
        <v/>
      </c>
    </row>
    <row r="27" spans="1:10" x14ac:dyDescent="0.4">
      <c r="A27" s="1" t="s">
        <v>29</v>
      </c>
      <c r="B27" s="1" t="s">
        <v>30</v>
      </c>
      <c r="C27" s="1" t="s">
        <v>26</v>
      </c>
      <c r="D27" s="5" t="e" cm="1" vm="1">
        <f t="array" aca="1" ref="D27" ca="1">LOOKUP({"네일아트","바이올린","발레","스포츠댄스","요가","음악줄넘기","하모니카"},{11,22,33,44,55,66,77})&amp;LOOKUP(MID($B27,3,1),{"1","2"},{"M","W"})</f>
        <v>#VALUE!</v>
      </c>
      <c r="E27" s="2">
        <v>72</v>
      </c>
      <c r="F27" s="2">
        <v>6</v>
      </c>
      <c r="G27" s="2">
        <v>20</v>
      </c>
      <c r="H27" s="6">
        <v>4800000</v>
      </c>
      <c r="I27" s="19">
        <f t="shared" si="0"/>
        <v>720000</v>
      </c>
      <c r="J27" s="6" t="str" cm="1">
        <f t="array" ref="J27">fn보너스(E26, F26, G26)</f>
        <v/>
      </c>
    </row>
    <row r="29" spans="1:10" x14ac:dyDescent="0.4">
      <c r="A29" t="s">
        <v>68</v>
      </c>
      <c r="G29" t="s">
        <v>69</v>
      </c>
    </row>
    <row r="30" spans="1:10" x14ac:dyDescent="0.4">
      <c r="B30" s="12" t="s">
        <v>70</v>
      </c>
      <c r="C30" s="13"/>
      <c r="D30" s="13"/>
      <c r="E30" s="14"/>
      <c r="G30" s="1" t="s">
        <v>2</v>
      </c>
      <c r="H30" s="4" t="s">
        <v>71</v>
      </c>
      <c r="I30" s="4" t="s">
        <v>72</v>
      </c>
    </row>
    <row r="31" spans="1:10" x14ac:dyDescent="0.4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>
        <f t="array" ref="H31">TEXT(SUM(($G31=$C$4:$C$27)*$E$4:$E$27),"0명")</f>
        <v>120명</v>
      </c>
      <c r="I31" s="6">
        <f>IFERROR(AVERAGEIFS($H$4:$H$27,$C$4:$C$27,$G31,$E$4:$E$27,"&gt;="&amp;50),"")</f>
        <v>4800000</v>
      </c>
    </row>
    <row r="32" spans="1:10" x14ac:dyDescent="0.4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TEXT(SUM(($G32=$C$4:$C$27)*$E$4:$E$27),"0명")</f>
        <v>117명</v>
      </c>
      <c r="I32" s="6">
        <f t="shared" ref="I32:I37" si="1">IFERROR(AVERAGEIFS($H$4:$H$27,$C$4:$C$27,$G32,$E$4:$E$27,"&gt;="&amp;50),"")</f>
        <v>4000000</v>
      </c>
    </row>
    <row r="33" spans="1:9" x14ac:dyDescent="0.4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TEXT(SUM(($G33=$C$4:$C$27)*$E$4:$E$27),"0명")</f>
        <v>126명</v>
      </c>
      <c r="I33" s="6" t="str">
        <f t="shared" si="1"/>
        <v/>
      </c>
    </row>
    <row r="34" spans="1:9" x14ac:dyDescent="0.4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TEXT(SUM(($G34=$C$4:$C$27)*$E$4:$E$27),"0명")</f>
        <v>259명</v>
      </c>
      <c r="I34" s="6">
        <f t="shared" si="1"/>
        <v>2633333.3333333335</v>
      </c>
    </row>
    <row r="35" spans="1:9" x14ac:dyDescent="0.4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TEXT(SUM(($G35=$C$4:$C$27)*$E$4:$E$27),"0명")</f>
        <v>218명</v>
      </c>
      <c r="I35" s="6">
        <f t="shared" si="1"/>
        <v>3800000</v>
      </c>
    </row>
    <row r="36" spans="1:9" x14ac:dyDescent="0.4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TEXT(SUM(($G36=$C$4:$C$27)*$E$4:$E$27),"0명")</f>
        <v>314명</v>
      </c>
      <c r="I36" s="6">
        <f t="shared" si="1"/>
        <v>2846666.6666666665</v>
      </c>
    </row>
    <row r="37" spans="1:9" x14ac:dyDescent="0.4">
      <c r="G37" s="1" t="s">
        <v>63</v>
      </c>
      <c r="H37" s="1" t="str">
        <f t="array" ref="H37">TEXT(SUM(($G37=$C$4:$C$27)*$E$4:$E$27),"0명")</f>
        <v>42명</v>
      </c>
      <c r="I37" s="6" t="str">
        <f t="shared" si="1"/>
        <v/>
      </c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workbookViewId="0">
      <selection activeCell="C7" sqref="C7"/>
    </sheetView>
  </sheetViews>
  <sheetFormatPr defaultRowHeight="17.399999999999999" x14ac:dyDescent="0.4"/>
  <cols>
    <col min="1" max="1" width="14.19921875" bestFit="1" customWidth="1"/>
    <col min="2" max="2" width="10.59765625" bestFit="1" customWidth="1"/>
    <col min="3" max="3" width="12.296875" bestFit="1" customWidth="1"/>
    <col min="4" max="4" width="14.19921875" bestFit="1" customWidth="1"/>
    <col min="5" max="20" width="10.59765625" bestFit="1" customWidth="1"/>
    <col min="21" max="21" width="9.3984375" bestFit="1" customWidth="1"/>
    <col min="22" max="22" width="8.3984375" bestFit="1" customWidth="1"/>
    <col min="23" max="23" width="9.19921875" bestFit="1" customWidth="1"/>
    <col min="24" max="27" width="12.3984375" bestFit="1" customWidth="1"/>
    <col min="28" max="28" width="15" bestFit="1" customWidth="1"/>
    <col min="29" max="29" width="10.59765625" bestFit="1" customWidth="1"/>
    <col min="30" max="30" width="13" bestFit="1" customWidth="1"/>
    <col min="31" max="31" width="9.3984375" bestFit="1" customWidth="1"/>
  </cols>
  <sheetData>
    <row r="2" spans="1:4" x14ac:dyDescent="0.4">
      <c r="A2" s="15" t="s">
        <v>3</v>
      </c>
      <c r="B2" s="15" t="s">
        <v>2</v>
      </c>
      <c r="C2" t="s">
        <v>85</v>
      </c>
      <c r="D2" t="s">
        <v>84</v>
      </c>
    </row>
    <row r="3" spans="1:4" x14ac:dyDescent="0.4">
      <c r="A3" t="s">
        <v>18</v>
      </c>
      <c r="B3" t="s">
        <v>13</v>
      </c>
      <c r="C3" s="16">
        <v>4</v>
      </c>
      <c r="D3" s="17">
        <v>0.15552523874488403</v>
      </c>
    </row>
    <row r="4" spans="1:4" x14ac:dyDescent="0.4">
      <c r="B4" t="s">
        <v>17</v>
      </c>
      <c r="C4" s="16">
        <v>4</v>
      </c>
      <c r="D4" s="17">
        <v>0.1432469304229195</v>
      </c>
    </row>
    <row r="5" spans="1:4" x14ac:dyDescent="0.4">
      <c r="B5" t="s">
        <v>21</v>
      </c>
      <c r="C5" s="16">
        <v>1</v>
      </c>
      <c r="D5" s="17">
        <v>4.0927694406548434E-2</v>
      </c>
    </row>
    <row r="6" spans="1:4" x14ac:dyDescent="0.4">
      <c r="B6" t="s">
        <v>63</v>
      </c>
      <c r="C6" s="16">
        <v>1</v>
      </c>
      <c r="D6" s="17">
        <v>3.2742155525238743E-2</v>
      </c>
    </row>
    <row r="7" spans="1:4" x14ac:dyDescent="0.4">
      <c r="B7" t="s">
        <v>26</v>
      </c>
      <c r="C7" s="16">
        <v>1</v>
      </c>
      <c r="D7" s="17">
        <v>2.4556616643929059E-2</v>
      </c>
    </row>
    <row r="8" spans="1:4" x14ac:dyDescent="0.4">
      <c r="A8" t="s">
        <v>86</v>
      </c>
      <c r="C8" s="16" t="s">
        <v>88</v>
      </c>
      <c r="D8" s="17">
        <v>3.6090785067592702E-2</v>
      </c>
    </row>
    <row r="9" spans="1:4" x14ac:dyDescent="0.4">
      <c r="A9" t="s">
        <v>14</v>
      </c>
      <c r="B9" t="s">
        <v>53</v>
      </c>
      <c r="C9" s="16">
        <v>4</v>
      </c>
      <c r="D9" s="17">
        <v>0.208731241473397</v>
      </c>
    </row>
    <row r="10" spans="1:4" x14ac:dyDescent="0.4">
      <c r="B10" t="s">
        <v>35</v>
      </c>
      <c r="C10" s="16">
        <v>4</v>
      </c>
      <c r="D10" s="17">
        <v>0.165075034106412</v>
      </c>
    </row>
    <row r="11" spans="1:4" x14ac:dyDescent="0.4">
      <c r="B11" t="s">
        <v>26</v>
      </c>
      <c r="C11" s="16">
        <v>3</v>
      </c>
      <c r="D11" s="17">
        <v>0.13642564802182811</v>
      </c>
    </row>
    <row r="12" spans="1:4" x14ac:dyDescent="0.4">
      <c r="B12" t="s">
        <v>21</v>
      </c>
      <c r="C12" s="16">
        <v>2</v>
      </c>
      <c r="D12" s="17">
        <v>9.2769440654843105E-2</v>
      </c>
    </row>
    <row r="13" spans="1:4" x14ac:dyDescent="0.4">
      <c r="A13" t="s">
        <v>87</v>
      </c>
      <c r="C13" s="16" t="s">
        <v>88</v>
      </c>
      <c r="D13" s="17">
        <v>4.6384720327421552E-2</v>
      </c>
    </row>
    <row r="14" spans="1:4" x14ac:dyDescent="0.4">
      <c r="A14" t="s">
        <v>83</v>
      </c>
      <c r="C14" s="16">
        <v>24</v>
      </c>
      <c r="D14" s="17">
        <v>1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topLeftCell="A7" workbookViewId="0">
      <selection activeCell="L6" sqref="L6"/>
    </sheetView>
  </sheetViews>
  <sheetFormatPr defaultRowHeight="17.399999999999999" x14ac:dyDescent="0.4"/>
  <cols>
    <col min="2" max="2" width="11" bestFit="1" customWidth="1"/>
    <col min="5" max="5" width="10.8984375" bestFit="1" customWidth="1"/>
    <col min="7" max="7" width="11" customWidth="1"/>
  </cols>
  <sheetData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">
        <v>2</v>
      </c>
      <c r="D26" s="2">
        <v>21</v>
      </c>
      <c r="E26" s="2">
        <v>2</v>
      </c>
      <c r="F26" s="2">
        <v>18</v>
      </c>
      <c r="G26" s="3">
        <v>1440000</v>
      </c>
    </row>
  </sheetData>
  <sortState xmlns:xlrd2="http://schemas.microsoft.com/office/spreadsheetml/2017/richdata2" columnSort="1" ref="D2:G26">
    <sortCondition ref="D2:G2" customList="수강인원,근무시간,근무일수,월급여액"/>
  </sortState>
  <phoneticPr fontId="1" type="noConversion"/>
  <dataValidations count="1">
    <dataValidation type="list" errorStyle="information" allowBlank="1" showInputMessage="1" showErrorMessage="1" errorTitle="입력오류" error="1과 2 중에서 선택해야 합니다." promptTitle="입력" prompt="1은 남자 2는 여자" sqref="C3:C26" xr:uid="{C60A77C9-A75E-402E-BD9A-428E801B4381}">
      <formula1>"1,2"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topLeftCell="A12" zoomScaleNormal="100" workbookViewId="0">
      <selection activeCell="K22" sqref="K22"/>
    </sheetView>
  </sheetViews>
  <sheetFormatPr defaultRowHeight="17.399999999999999" x14ac:dyDescent="0.4"/>
  <cols>
    <col min="2" max="2" width="21.09765625" bestFit="1" customWidth="1"/>
    <col min="4" max="4" width="12.3984375" bestFit="1" customWidth="1"/>
  </cols>
  <sheetData>
    <row r="2" spans="2:4" x14ac:dyDescent="0.4">
      <c r="B2" t="s">
        <v>73</v>
      </c>
    </row>
    <row r="3" spans="2:4" x14ac:dyDescent="0.4">
      <c r="B3" s="1" t="s">
        <v>2</v>
      </c>
      <c r="C3" s="1" t="s">
        <v>4</v>
      </c>
      <c r="D3" s="1" t="s">
        <v>7</v>
      </c>
    </row>
    <row r="4" spans="2:4" x14ac:dyDescent="0.4">
      <c r="B4" s="1" t="s">
        <v>26</v>
      </c>
      <c r="C4" s="2">
        <v>18</v>
      </c>
      <c r="D4" s="9">
        <v>1600000</v>
      </c>
    </row>
    <row r="5" spans="2:4" x14ac:dyDescent="0.4">
      <c r="B5" s="1" t="s">
        <v>21</v>
      </c>
      <c r="C5" s="2">
        <v>42</v>
      </c>
      <c r="D5" s="9">
        <v>2400000</v>
      </c>
    </row>
    <row r="6" spans="2:4" x14ac:dyDescent="0.4">
      <c r="B6" s="1" t="s">
        <v>53</v>
      </c>
      <c r="C6" s="2">
        <v>21</v>
      </c>
      <c r="D6" s="9">
        <v>2400000</v>
      </c>
    </row>
    <row r="7" spans="2:4" x14ac:dyDescent="0.4">
      <c r="B7" s="1" t="s">
        <v>13</v>
      </c>
      <c r="C7" s="2">
        <v>63</v>
      </c>
      <c r="D7" s="9">
        <v>2860000</v>
      </c>
    </row>
    <row r="8" spans="2:4" x14ac:dyDescent="0.4">
      <c r="B8" s="1" t="s">
        <v>35</v>
      </c>
      <c r="C8" s="2">
        <v>26</v>
      </c>
      <c r="D8" s="9">
        <v>1280000</v>
      </c>
    </row>
    <row r="9" spans="2:4" x14ac:dyDescent="0.4">
      <c r="B9" s="1" t="s">
        <v>17</v>
      </c>
      <c r="C9" s="2">
        <v>69</v>
      </c>
      <c r="D9" s="9">
        <v>3000000</v>
      </c>
    </row>
    <row r="10" spans="2:4" x14ac:dyDescent="0.4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workbookViewId="0">
      <selection activeCell="K8" sqref="K8"/>
    </sheetView>
  </sheetViews>
  <sheetFormatPr defaultRowHeight="17.399999999999999" x14ac:dyDescent="0.4"/>
  <cols>
    <col min="1" max="1" width="7.09765625" bestFit="1" customWidth="1"/>
    <col min="2" max="2" width="11" bestFit="1" customWidth="1"/>
    <col min="3" max="3" width="5.19921875" bestFit="1" customWidth="1"/>
    <col min="7" max="7" width="10.8984375" bestFit="1" customWidth="1"/>
    <col min="8" max="8" width="1.69921875" customWidth="1"/>
    <col min="9" max="9" width="10.69921875" customWidth="1"/>
  </cols>
  <sheetData>
    <row r="1" spans="1:7" x14ac:dyDescent="0.4">
      <c r="A1" t="s">
        <v>66</v>
      </c>
    </row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8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8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8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8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8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8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8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8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8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8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8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8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8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8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8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8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8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8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8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8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8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8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8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8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{7AEB5538-72B4-4E89-A0CC-8E5E74CE7026}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3" name="Button 1">
              <controlPr defaultSize="0" print="0" autoFill="0" autoPict="0" macro="[0]!성별표시">
                <anchor moveWithCells="1" sizeWithCells="1">
                  <from>
                    <xdr:col>8</xdr:col>
                    <xdr:colOff>30480</xdr:colOff>
                    <xdr:row>1</xdr:row>
                    <xdr:rowOff>22860</xdr:rowOff>
                  </from>
                  <to>
                    <xdr:col>8</xdr:col>
                    <xdr:colOff>792480</xdr:colOff>
                    <xdr:row>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4" name="Button 2">
              <controlPr defaultSize="0" print="0" autoFill="0" autoPict="0" macro="[0]!조건부서식">
                <anchor moveWithCells="1" sizeWithCells="1">
                  <from>
                    <xdr:col>7</xdr:col>
                    <xdr:colOff>114300</xdr:colOff>
                    <xdr:row>4</xdr:row>
                    <xdr:rowOff>38100</xdr:rowOff>
                  </from>
                  <to>
                    <xdr:col>8</xdr:col>
                    <xdr:colOff>762000</xdr:colOff>
                    <xdr:row>5</xdr:row>
                    <xdr:rowOff>198120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7AEB5538-72B4-4E89-A0CC-8E5E74CE7026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workbookViewId="0">
      <selection activeCell="K10" sqref="K10"/>
    </sheetView>
  </sheetViews>
  <sheetFormatPr defaultRowHeight="17.399999999999999" x14ac:dyDescent="0.4"/>
  <cols>
    <col min="3" max="3" width="11" bestFit="1" customWidth="1"/>
    <col min="8" max="8" width="10.8984375" bestFit="1" customWidth="1"/>
  </cols>
  <sheetData>
    <row r="1" spans="1:8" x14ac:dyDescent="0.4">
      <c r="A1" t="s">
        <v>66</v>
      </c>
    </row>
    <row r="2" spans="1:8" x14ac:dyDescent="0.4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4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4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4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4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4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4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4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4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4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4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4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4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4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4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4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4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4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4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4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4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4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4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4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4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황세현</cp:lastModifiedBy>
  <cp:lastPrinted>2026-03-15T07:55:09Z</cp:lastPrinted>
  <dcterms:created xsi:type="dcterms:W3CDTF">2023-08-09T00:13:15Z</dcterms:created>
  <dcterms:modified xsi:type="dcterms:W3CDTF">2026-03-15T08:28:08Z</dcterms:modified>
</cp:coreProperties>
</file>