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 codeName="{C5BBEA04-B48B-DB03-FC8F-E18A6752861A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최지훈\Desktop\"/>
    </mc:Choice>
  </mc:AlternateContent>
  <xr:revisionPtr revIDLastSave="0" documentId="13_ncr:1_{7EDFF67C-D949-4ADB-91AD-34D9E4295067}" xr6:coauthVersionLast="47" xr6:coauthVersionMax="47" xr10:uidLastSave="{00000000-0000-0000-0000-000000000000}"/>
  <bookViews>
    <workbookView xWindow="-108" yWindow="-108" windowWidth="23256" windowHeight="12576" activeTab="2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5" i="2"/>
  <c r="D6" i="2"/>
  <c r="D7" i="2"/>
  <c r="D8" i="2"/>
  <c r="D9" i="2"/>
  <c r="D4" i="2"/>
  <c r="I32" i="2"/>
  <c r="I33" i="2"/>
  <c r="I34" i="2"/>
  <c r="I35" i="2"/>
  <c r="I36" i="2"/>
  <c r="I37" i="2"/>
  <c r="I31" i="2"/>
  <c r="H32" i="2" a="1"/>
  <c r="H32" i="2" s="1"/>
  <c r="H33" i="2" a="1"/>
  <c r="H33" i="2"/>
  <c r="H34" i="2" a="1"/>
  <c r="H34" i="2" s="1"/>
  <c r="H35" i="2" a="1"/>
  <c r="H35" i="2"/>
  <c r="H36" i="2" a="1"/>
  <c r="H36" i="2" s="1"/>
  <c r="H37" i="2" a="1"/>
  <c r="H37" i="2" s="1"/>
  <c r="H31" i="2" a="1"/>
  <c r="H31" i="2" s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5" i="2"/>
  <c r="I6" i="2"/>
  <c r="I4" i="2"/>
  <c r="L3" i="1"/>
  <c r="A29" i="1"/>
  <c r="J5" i="2" a="1"/>
  <c r="J7" i="2" a="1"/>
  <c r="J9" i="2" a="1"/>
  <c r="J11" i="2" a="1"/>
  <c r="J13" i="2" a="1"/>
  <c r="J15" i="2" a="1"/>
  <c r="J17" i="2" a="1"/>
  <c r="J19" i="2" a="1"/>
  <c r="J21" i="2" a="1"/>
  <c r="J23" i="2" a="1"/>
  <c r="J25" i="2" a="1"/>
  <c r="J18" i="2" a="1"/>
  <c r="J6" i="2" a="1"/>
  <c r="J8" i="2" a="1"/>
  <c r="J10" i="2" a="1"/>
  <c r="J12" i="2" a="1"/>
  <c r="J14" i="2" a="1"/>
  <c r="J16" i="2" a="1"/>
  <c r="J20" i="2" a="1"/>
  <c r="J22" i="2" a="1"/>
  <c r="J24" i="2" a="1"/>
  <c r="J26" i="2" a="1"/>
  <c r="J27" i="2" a="1"/>
  <c r="J4" i="2" a="1"/>
  <c r="J26" i="2" l="1"/>
  <c r="J24" i="2"/>
  <c r="J22" i="2"/>
  <c r="J20" i="2"/>
  <c r="J16" i="2"/>
  <c r="J14" i="2"/>
  <c r="J12" i="2"/>
  <c r="J10" i="2"/>
  <c r="J8" i="2"/>
  <c r="J6" i="2"/>
  <c r="J18" i="2"/>
  <c r="J25" i="2"/>
  <c r="J23" i="2"/>
  <c r="J21" i="2"/>
  <c r="J19" i="2"/>
  <c r="J17" i="2"/>
  <c r="J15" i="2"/>
  <c r="J13" i="2"/>
  <c r="J11" i="2"/>
  <c r="J9" i="2"/>
  <c r="J7" i="2"/>
  <c r="J5" i="2"/>
  <c r="J27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66B3F0B-F6F2-4E22-BC4F-AD07934D47DB}" sourceFile="C:\OA\문화센터.xlsx" keepAlive="1" name="문화센터" type="5" refreshedVersion="7" background="1">
    <dbPr connection="Provider=Microsoft.ACE.OLEDB.12.0;User ID=Admin;Data Source=C:\OA\문화센터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상반기수강현황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<sst xmlns="http://schemas.openxmlformats.org/spreadsheetml/2006/main" count="478" uniqueCount="84">
  <si>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</si>
  <si>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</si>
  <si>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</si>
  <si>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</si>
  <si>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</si>
  <si>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</si>
  <si>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</si>
  <si>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</si>
  <si>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</si>
  <si>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</si>
  <si>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</si>
  <si>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</si>
  <si>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</si>
  <si>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</si>
  <si>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</si>
  <si>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</si>
  <si>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</si>
  <si>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</si>
  <si>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</si>
  <si>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</si>
  <si>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</si>
  <si>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</si>
  <si>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</si>
  <si>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</si>
  <si>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</si>
  <si>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</si>
  <si>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</si>
  <si>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</si>
  <si>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</si>
  <si>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</si>
  <si>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</si>
  <si>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</si>
  <si>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</si>
  <si>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</si>
  <si>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</si>
  <si>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</si>
  <si>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</si>
  <si>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</si>
  <si>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</si>
  <si>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</si>
  <si>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</si>
  <si>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</si>
  <si>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</si>
  <si>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</si>
  <si>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</si>
  <si>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</si>
  <si>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</si>
  <si>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</si>
  <si>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</si>
  <si>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</si>
  <si>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</si>
  <si>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</si>
  <si>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</si>
  <si>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</si>
  <si>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</si>
  <si>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</si>
  <si>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</si>
  <si>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</si>
  <si>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</si>
  <si>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</si>
  <si>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</si>
  <si>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</si>
  <si>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</si>
  <si>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</si>
  <si>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</si>
  <si>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</si>
  <si>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</si>
  <si>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</si>
  <si>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</si>
  <si>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</si>
  <si>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</si>
  <si>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</si>
  <si>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</si>
  <si>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</si>
  <si>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</si>
  <si>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</si>
  <si>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수업코드</t>
    <phoneticPr fontId="1" type="noConversion"/>
  </si>
  <si>
    <t>조건</t>
    <phoneticPr fontId="1" type="noConversion"/>
  </si>
  <si>
    <t>총합계</t>
  </si>
  <si>
    <t>인원수</t>
  </si>
  <si>
    <t>남 평균</t>
  </si>
  <si>
    <t>여 평균</t>
  </si>
  <si>
    <t>없음</t>
  </si>
  <si>
    <t>합계:월급여액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</si>
</sst>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1" applyNumberFormat="1" applyFont="1" applyBorder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6306112"/>
        <c:axId val="646305280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646305280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46306112"/>
        <c:crosses val="max"/>
        <c:crossBetween val="between"/>
      </c:valAx>
      <c:catAx>
        <c:axId val="64630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46305280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성영주" refreshedDate="46027.606849652781" backgroundQuery="1" createdVersion="7" refreshedVersion="7" minRefreshableVersion="3" recordCount="24" xr:uid="{07D609A0-314D-4230-A495-F1FAC59DF75F}">
  <cacheSource type="external" connectionId="1"/>
  <cacheFields count="11">
    <cacheField name="강사명" numFmtId="0">
      <sharedItems count="24">
        <s v="박유리"/>
        <s v="김윤미"/>
        <s v="조미영"/>
        <s v="윤여송"/>
        <s v="강영춘"/>
        <s v="정태은"/>
        <s v="홍지원"/>
        <s v="황규민"/>
        <s v="이한나"/>
        <s v="최재석"/>
        <s v="최준선"/>
        <s v="이원형"/>
        <s v="이준성"/>
        <s v="이원섭"/>
        <s v="표정희"/>
        <s v="이응표"/>
        <s v="김유식"/>
        <s v="김일심"/>
        <s v="이나영"/>
        <s v="이무성"/>
        <s v="강흥식"/>
        <s v="유민정"/>
        <s v="정환호"/>
        <s v="최대훈"/>
      </sharedItems>
    </cacheField>
    <cacheField name="강사코드" numFmtId="0">
      <sharedItems count="22">
        <s v="LY214"/>
        <s v="BY242"/>
        <s v="BY231"/>
        <s v="BY274"/>
        <s v="BM124"/>
        <s v="NY221"/>
        <s v="NY245"/>
        <s v="YY210"/>
        <s v="YY251"/>
        <s v="MM185"/>
        <s v="BY254"/>
        <s v="SM127"/>
        <s v="MM154"/>
        <s v="NM121"/>
        <s v="NY231"/>
        <s v="DM112"/>
        <s v="YY228"/>
        <s v="MM105"/>
        <s v="MM120"/>
        <s v="BY220"/>
        <s v="SM121"/>
        <s v="HM154"/>
      </sharedItems>
    </cacheField>
    <cacheField name="수업과목" numFmtId="0">
      <sharedItems count="7">
        <s v="바이올린"/>
        <s v="발레"/>
        <s v="네일아트"/>
        <s v="요가"/>
        <s v="음악줄넘기"/>
        <s v="스포츠댄스"/>
        <s v="하모니카"/>
      </sharedItems>
    </cacheField>
    <cacheField name="성별" numFmtId="0">
      <sharedItems count="2">
        <s v="여"/>
        <s v="남"/>
      </sharedItems>
    </cacheField>
    <cacheField name="수강인원" numFmtId="0">
      <sharedItems containsSemiMixedTypes="0" containsString="0" containsNumber="1" containsInteger="1" minValue="12" maxValue="175" count="18">
        <n v="15"/>
        <n v="18"/>
        <n v="45"/>
        <n v="60"/>
        <n v="42"/>
        <n v="72"/>
        <n v="26"/>
        <n v="75"/>
        <n v="50"/>
        <n v="93"/>
        <n v="175"/>
        <n v="12"/>
        <n v="63"/>
        <n v="46"/>
        <n v="20"/>
        <n v="69"/>
        <n v="21"/>
        <n v="57"/>
      </sharedItems>
    </cacheField>
    <cacheField name="근무시간" numFmtId="0">
      <sharedItems containsSemiMixedTypes="0" containsString="0" containsNumber="1" containsInteger="1" minValue="1" maxValue="6" count="5">
        <n v="3"/>
        <n v="5"/>
        <n v="2"/>
        <n v="6"/>
        <n v="1"/>
      </sharedItems>
    </cacheField>
    <cacheField name="근무일수" numFmtId="0">
      <sharedItems containsSemiMixedTypes="0" containsString="0" containsNumber="1" containsInteger="1" minValue="10" maxValue="30" count="7">
        <n v="12"/>
        <n v="20"/>
        <n v="30"/>
        <n v="16"/>
        <n v="18"/>
        <n v="24"/>
        <n v="10"/>
      </sharedItems>
    </cacheField>
    <cacheField name="월급여액" numFmtId="0">
      <sharedItems containsSemiMixedTypes="0" containsString="0" containsNumber="1" containsInteger="1" minValue="800000" maxValue="6000000" count="13">
        <n v="1440000"/>
        <n v="2400000"/>
        <n v="6000000"/>
        <n v="4000000"/>
        <n v="1600000"/>
        <n v="4800000"/>
        <n v="1280000"/>
        <n v="2880000"/>
        <n v="3600000"/>
        <n v="2160000"/>
        <n v="1920000"/>
        <n v="800000"/>
        <n v="960000"/>
      </sharedItems>
    </cacheField>
    <cacheField name="수당" numFmtId="0">
      <sharedItems containsSemiMixedTypes="0" containsString="0" containsNumber="1" containsInteger="1" minValue="40000" maxValue="480000" count="15">
        <n v="43200"/>
        <n v="120000"/>
        <n v="420000"/>
        <n v="280000"/>
        <n v="168000"/>
        <n v="48000"/>
        <n v="480000"/>
        <n v="64000"/>
        <n v="72000"/>
        <n v="288000"/>
        <n v="360000"/>
        <n v="151200"/>
        <n v="96000"/>
        <n v="40000"/>
        <n v="252000"/>
      </sharedItems>
    </cacheField>
    <cacheField name="세금" numFmtId="0">
      <sharedItems containsSemiMixedTypes="0" containsString="0" containsNumber="1" containsInteger="1" minValue="126000" maxValue="963000" count="16">
        <n v="222480"/>
        <n v="378000"/>
        <n v="963000"/>
        <n v="642000"/>
        <n v="385200"/>
        <n v="247200"/>
        <n v="792000"/>
        <n v="201600"/>
        <n v="226800"/>
        <n v="475200"/>
        <n v="594000"/>
        <n v="346680"/>
        <n v="302400"/>
        <n v="126000"/>
        <n v="577800"/>
        <n v="151200"/>
      </sharedItems>
    </cacheField>
    <cacheField name="실지급액" numFmtId="0">
      <sharedItems containsSemiMixedTypes="0" containsString="0" containsNumber="1" containsInteger="1" minValue="714000" maxValue="5457000" count="16">
        <n v="1260720"/>
        <n v="2142000"/>
        <n v="5457000"/>
        <n v="3638000"/>
        <n v="2182800"/>
        <n v="1400800"/>
        <n v="4488000"/>
        <n v="1142400"/>
        <n v="1285200"/>
        <n v="2692800"/>
        <n v="3366000"/>
        <n v="1964520"/>
        <n v="1713600"/>
        <n v="714000"/>
        <n v="3274200"/>
        <n v="8568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">
  <r>
    <x v="0"/>
    <x v="0"/>
    <x v="0"/>
    <x v="0"/>
    <x v="0"/>
    <x v="0"/>
    <x v="0"/>
    <x v="0"/>
    <x v="0"/>
    <x v="0"/>
    <x v="0"/>
  </r>
  <r>
    <x v="1"/>
    <x v="1"/>
    <x v="1"/>
    <x v="0"/>
    <x v="1"/>
    <x v="0"/>
    <x v="1"/>
    <x v="1"/>
    <x v="1"/>
    <x v="1"/>
    <x v="1"/>
  </r>
  <r>
    <x v="2"/>
    <x v="2"/>
    <x v="1"/>
    <x v="0"/>
    <x v="2"/>
    <x v="1"/>
    <x v="2"/>
    <x v="2"/>
    <x v="2"/>
    <x v="2"/>
    <x v="2"/>
  </r>
  <r>
    <x v="3"/>
    <x v="3"/>
    <x v="0"/>
    <x v="0"/>
    <x v="3"/>
    <x v="1"/>
    <x v="1"/>
    <x v="3"/>
    <x v="3"/>
    <x v="3"/>
    <x v="3"/>
  </r>
  <r>
    <x v="4"/>
    <x v="4"/>
    <x v="0"/>
    <x v="1"/>
    <x v="4"/>
    <x v="0"/>
    <x v="1"/>
    <x v="1"/>
    <x v="4"/>
    <x v="4"/>
    <x v="4"/>
  </r>
  <r>
    <x v="5"/>
    <x v="5"/>
    <x v="2"/>
    <x v="0"/>
    <x v="1"/>
    <x v="2"/>
    <x v="1"/>
    <x v="4"/>
    <x v="5"/>
    <x v="5"/>
    <x v="5"/>
  </r>
  <r>
    <x v="6"/>
    <x v="6"/>
    <x v="2"/>
    <x v="0"/>
    <x v="5"/>
    <x v="3"/>
    <x v="1"/>
    <x v="5"/>
    <x v="6"/>
    <x v="6"/>
    <x v="6"/>
  </r>
  <r>
    <x v="7"/>
    <x v="7"/>
    <x v="3"/>
    <x v="0"/>
    <x v="6"/>
    <x v="2"/>
    <x v="3"/>
    <x v="6"/>
    <x v="7"/>
    <x v="7"/>
    <x v="7"/>
  </r>
  <r>
    <x v="8"/>
    <x v="8"/>
    <x v="3"/>
    <x v="0"/>
    <x v="7"/>
    <x v="1"/>
    <x v="1"/>
    <x v="3"/>
    <x v="3"/>
    <x v="3"/>
    <x v="3"/>
  </r>
  <r>
    <x v="9"/>
    <x v="9"/>
    <x v="4"/>
    <x v="1"/>
    <x v="8"/>
    <x v="2"/>
    <x v="4"/>
    <x v="0"/>
    <x v="8"/>
    <x v="8"/>
    <x v="8"/>
  </r>
  <r>
    <x v="10"/>
    <x v="10"/>
    <x v="1"/>
    <x v="0"/>
    <x v="4"/>
    <x v="2"/>
    <x v="4"/>
    <x v="0"/>
    <x v="8"/>
    <x v="8"/>
    <x v="8"/>
  </r>
  <r>
    <x v="11"/>
    <x v="11"/>
    <x v="5"/>
    <x v="1"/>
    <x v="9"/>
    <x v="0"/>
    <x v="5"/>
    <x v="7"/>
    <x v="9"/>
    <x v="9"/>
    <x v="9"/>
  </r>
  <r>
    <x v="12"/>
    <x v="12"/>
    <x v="4"/>
    <x v="1"/>
    <x v="10"/>
    <x v="1"/>
    <x v="4"/>
    <x v="8"/>
    <x v="10"/>
    <x v="10"/>
    <x v="10"/>
  </r>
  <r>
    <x v="13"/>
    <x v="13"/>
    <x v="2"/>
    <x v="1"/>
    <x v="11"/>
    <x v="2"/>
    <x v="4"/>
    <x v="0"/>
    <x v="0"/>
    <x v="0"/>
    <x v="0"/>
  </r>
  <r>
    <x v="14"/>
    <x v="14"/>
    <x v="2"/>
    <x v="0"/>
    <x v="1"/>
    <x v="2"/>
    <x v="1"/>
    <x v="4"/>
    <x v="5"/>
    <x v="5"/>
    <x v="5"/>
  </r>
  <r>
    <x v="15"/>
    <x v="15"/>
    <x v="5"/>
    <x v="1"/>
    <x v="12"/>
    <x v="0"/>
    <x v="4"/>
    <x v="9"/>
    <x v="11"/>
    <x v="11"/>
    <x v="11"/>
  </r>
  <r>
    <x v="16"/>
    <x v="15"/>
    <x v="5"/>
    <x v="1"/>
    <x v="13"/>
    <x v="2"/>
    <x v="5"/>
    <x v="10"/>
    <x v="12"/>
    <x v="12"/>
    <x v="12"/>
  </r>
  <r>
    <x v="17"/>
    <x v="16"/>
    <x v="3"/>
    <x v="0"/>
    <x v="4"/>
    <x v="2"/>
    <x v="6"/>
    <x v="11"/>
    <x v="13"/>
    <x v="13"/>
    <x v="13"/>
  </r>
  <r>
    <x v="18"/>
    <x v="7"/>
    <x v="3"/>
    <x v="0"/>
    <x v="7"/>
    <x v="1"/>
    <x v="4"/>
    <x v="8"/>
    <x v="14"/>
    <x v="14"/>
    <x v="14"/>
  </r>
  <r>
    <x v="19"/>
    <x v="17"/>
    <x v="4"/>
    <x v="1"/>
    <x v="14"/>
    <x v="4"/>
    <x v="5"/>
    <x v="12"/>
    <x v="5"/>
    <x v="15"/>
    <x v="15"/>
  </r>
  <r>
    <x v="20"/>
    <x v="18"/>
    <x v="4"/>
    <x v="1"/>
    <x v="15"/>
    <x v="0"/>
    <x v="1"/>
    <x v="1"/>
    <x v="4"/>
    <x v="4"/>
    <x v="4"/>
  </r>
  <r>
    <x v="21"/>
    <x v="19"/>
    <x v="1"/>
    <x v="0"/>
    <x v="16"/>
    <x v="0"/>
    <x v="1"/>
    <x v="1"/>
    <x v="1"/>
    <x v="1"/>
    <x v="1"/>
  </r>
  <r>
    <x v="22"/>
    <x v="20"/>
    <x v="5"/>
    <x v="1"/>
    <x v="17"/>
    <x v="0"/>
    <x v="4"/>
    <x v="9"/>
    <x v="11"/>
    <x v="11"/>
    <x v="11"/>
  </r>
  <r>
    <x v="23"/>
    <x v="21"/>
    <x v="6"/>
    <x v="1"/>
    <x v="4"/>
    <x v="2"/>
    <x v="5"/>
    <x v="10"/>
    <x v="12"/>
    <x v="12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1878D7-4AE2-4E1B-B2D8-67CD69F7EE78}" name="피벗 테이블1" cacheId="1" applyNumberFormats="0" applyBorderFormats="0" applyFontFormats="0" applyPatternFormats="0" applyAlignmentFormats="0" applyWidthHeightFormats="1" dataCaption="값" errorCaption="없음" showError="1" updatedVersion="7" minRefreshableVersion="3" useAutoFormatting="1" itemPrintTitles="1" createdVersion="7" indent="0" compact="0" compactData="0" multipleFieldFilters="0" fieldListSortAscending="1">
  <location ref="A2:D14" firstHeaderRow="0" firstDataRow="1" firstDataCol="2"/>
  <pivotFields count="11">
    <pivotField name="강사명" dataField="1" compact="0" outline="0" subtotalTop="0" showAll="0" countASubtotal="1">
      <items count="25">
        <item x="4"/>
        <item x="20"/>
        <item x="16"/>
        <item x="1"/>
        <item x="17"/>
        <item x="0"/>
        <item x="21"/>
        <item x="3"/>
        <item x="18"/>
        <item x="19"/>
        <item x="13"/>
        <item x="11"/>
        <item x="15"/>
        <item x="12"/>
        <item x="8"/>
        <item x="5"/>
        <item x="22"/>
        <item x="2"/>
        <item x="23"/>
        <item x="9"/>
        <item x="10"/>
        <item x="14"/>
        <item x="6"/>
        <item x="7"/>
        <item t="countA"/>
      </items>
    </pivotField>
    <pivotField compact="0" outline="0" subtotalTop="0" showAll="0"/>
    <pivotField axis="axisRow" compact="0" outline="0" subtotalTop="0" showAll="0" sortType="descending">
      <items count="8">
        <item x="2"/>
        <item x="0"/>
        <item x="1"/>
        <item x="5"/>
        <item x="3"/>
        <item x="4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avgSubtotal="1">
      <items count="3">
        <item x="1"/>
        <item x="0"/>
        <item t="avg"/>
      </items>
    </pivotField>
    <pivotField compact="0" outline="0" subtotalTop="0" showAll="0">
      <items count="19">
        <item x="11"/>
        <item x="0"/>
        <item x="1"/>
        <item x="14"/>
        <item x="16"/>
        <item x="6"/>
        <item x="4"/>
        <item x="2"/>
        <item x="13"/>
        <item x="8"/>
        <item x="17"/>
        <item x="3"/>
        <item x="12"/>
        <item x="15"/>
        <item x="5"/>
        <item x="7"/>
        <item x="9"/>
        <item x="10"/>
        <item t="default"/>
      </items>
    </pivotField>
    <pivotField compact="0" outline="0" subtotalTop="0" showAll="0"/>
    <pivotField compact="0" outline="0" subtotalTop="0" showAll="0"/>
    <pivotField name="합계 : 월급여액" dataField="1" compact="0" outline="0" subtotalTop="0" showAll="0" sumSubtotal="1">
      <items count="14">
        <item x="11"/>
        <item x="12"/>
        <item x="6"/>
        <item x="0"/>
        <item x="4"/>
        <item x="10"/>
        <item x="9"/>
        <item x="1"/>
        <item x="7"/>
        <item x="8"/>
        <item x="3"/>
        <item x="5"/>
        <item x="2"/>
        <item t="sum"/>
      </items>
    </pivotField>
    <pivotField compact="0" outline="0" subtotalTop="0" showAll="0"/>
    <pivotField compact="0" outline="0" subtotalTop="0" showAll="0"/>
    <pivotField compact="0" outline="0" subtotalTop="0" showAll="0"/>
  </pivotFields>
  <rowFields count="2">
    <field x="3"/>
    <field x="2"/>
  </rowFields>
  <rowItems count="12">
    <i>
      <x/>
      <x v="3"/>
    </i>
    <i r="1">
      <x v="5"/>
    </i>
    <i r="1">
      <x v="1"/>
    </i>
    <i r="1">
      <x v="6"/>
    </i>
    <i r="1">
      <x/>
    </i>
    <i t="avg">
      <x/>
    </i>
    <i>
      <x v="1"/>
      <x v="2"/>
    </i>
    <i r="1">
      <x v="4"/>
    </i>
    <i r="1">
      <x/>
    </i>
    <i r="1">
      <x v="1"/>
    </i>
    <i t="avg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3" baseItem="0"/>
    <dataField name="합계:월급여액" fld="7" showDataAs="percentOfTotal" baseField="3" baseItem="0" numFmtId="1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L38"/>
  <sheetViews>
    <sheetView topLeftCell="A2" zoomScaleNormal="100" workbookViewId="0">
      <selection activeCell="A2" sqref="A2:K26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2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2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  <c r="L3" t="b">
        <f>AND(D3="여",OR(C3&lt;&gt;"발레",C3&lt;&gt;"네일아트"))</f>
        <v>1</v>
      </c>
    </row>
    <row r="4" spans="1:12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2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2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2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2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2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2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2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2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2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2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2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2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77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AND($D3="여",OR($C3&lt;&gt;"발레",$C3&lt;&gt;"네일아트"))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workbookViewId="0">
      <selection activeCell="D4" sqref="D4:D27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76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LOOKUP(C4,{"네일아트","바이올린","발레","스포츠댄스","요가","음악줄넘기","하모니카"},{11,22,33,44,55,66,77})&amp;LOOKUP(MID(B4,3,1),{"1","2"},{"M","W"})</f>
        <v>11W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MAX(H4*VLOOKUP(E4,$A$32:$E$36,MATCH(F4*G4,$B$31:$E$31,1)+1,TRUE),100000)</f>
        <v>100000</v>
      </c>
      <c r="J4" s="19" t="str" cm="1">
        <f t="array" ref="J4" xml:space="preserve"> fn보너스(E4, F4, G4)</f>
        <v xml:space="preserve"> </v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>LOOKUP(C5,{"네일아트","바이올린","발레","스포츠댄스","요가","음악줄넘기","하모니카"},{11,22,33,44,55,66,77})&amp;LOOKUP(MID(B5,3,1),{"1","2"},{"M","W"})</f>
        <v>44M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0">MAX(H5*VLOOKUP(E5,$A$32:$E$36,MATCH(F5*G5,$B$31:$E$31,1)+1,TRUE),100000)</f>
        <v>286000</v>
      </c>
      <c r="J5" s="19" t="str" cm="1">
        <f t="array" ref="J5" xml:space="preserve"> fn보너스(E5, F5, G5)</f>
        <v xml:space="preserve"> </v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>LOOKUP(C6,{"네일아트","바이올린","발레","스포츠댄스","요가","음악줄넘기","하모니카"},{11,22,33,44,55,66,77})&amp;LOOKUP(MID(B6,3,1),{"1","2"},{"M","W"})</f>
        <v>55W</v>
      </c>
      <c r="E6" s="2">
        <v>26</v>
      </c>
      <c r="F6" s="2">
        <v>2</v>
      </c>
      <c r="G6" s="2">
        <v>16</v>
      </c>
      <c r="H6" s="6">
        <v>1280000</v>
      </c>
      <c r="I6" s="6">
        <f t="shared" si="0"/>
        <v>100000</v>
      </c>
      <c r="J6" s="19" t="str" cm="1">
        <f t="array" ref="J6" xml:space="preserve"> fn보너스(E6, F6, G6)</f>
        <v xml:space="preserve"> </v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>LOOKUP(C7,{"네일아트","바이올린","발레","스포츠댄스","요가","음악줄넘기","하모니카"},{11,22,33,44,55,66,77})&amp;LOOKUP(MID(B7,3,1),{"1","2"},{"M","W"})</f>
        <v>55W</v>
      </c>
      <c r="E7" s="2">
        <v>75</v>
      </c>
      <c r="F7" s="2">
        <v>5</v>
      </c>
      <c r="G7" s="2">
        <v>20</v>
      </c>
      <c r="H7" s="6">
        <v>4000000</v>
      </c>
      <c r="I7" s="6">
        <f t="shared" si="0"/>
        <v>480000</v>
      </c>
      <c r="J7" s="19" t="str" cm="1">
        <f t="array" ref="J7" xml:space="preserve"> fn보너스(E7, F7, 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>LOOKUP(C8,{"네일아트","바이올린","발레","스포츠댄스","요가","음악줄넘기","하모니카"},{11,22,33,44,55,66,77})&amp;LOOKUP(MID(B8,3,1),{"1","2"},{"M","W"})</f>
        <v>66M</v>
      </c>
      <c r="E8" s="2">
        <v>69</v>
      </c>
      <c r="F8" s="2">
        <v>3</v>
      </c>
      <c r="G8" s="2">
        <v>20</v>
      </c>
      <c r="H8" s="6">
        <v>3000000</v>
      </c>
      <c r="I8" s="6">
        <f t="shared" si="0"/>
        <v>300000</v>
      </c>
      <c r="J8" s="19" t="str" cm="1">
        <f t="array" ref="J8" xml:space="preserve"> fn보너스(E8, F8, 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>LOOKUP(C9,{"네일아트","바이올린","발레","스포츠댄스","요가","음악줄넘기","하모니카"},{11,22,33,44,55,66,77})&amp;LOOKUP(MID(B9,3,1),{"1","2"},{"M","W"})</f>
        <v>33W</v>
      </c>
      <c r="E9" s="2">
        <v>21</v>
      </c>
      <c r="F9" s="2">
        <v>3</v>
      </c>
      <c r="G9" s="2">
        <v>20</v>
      </c>
      <c r="H9" s="6">
        <v>2400000</v>
      </c>
      <c r="I9" s="6">
        <f t="shared" si="0"/>
        <v>168000.00000000003</v>
      </c>
      <c r="J9" s="19" t="str" cm="1">
        <f t="array" ref="J9" xml:space="preserve"> fn보너스(E9, F9, G9)</f>
        <v xml:space="preserve"> </v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>LOOKUP(C10,{"네일아트","바이올린","발레","스포츠댄스","요가","음악줄넘기","하모니카"},{11,22,33,44,55,66,77})&amp;LOOKUP(MID(B10,3,1),{"1","2"},{"M","W"})</f>
        <v>55W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0"/>
        <v>100000</v>
      </c>
      <c r="J10" s="19" t="str" cm="1">
        <f t="array" ref="J10" xml:space="preserve"> fn보너스(E10, F10, G10)</f>
        <v xml:space="preserve"> </v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>LOOKUP(C11,{"네일아트","바이올린","발레","스포츠댄스","요가","음악줄넘기","하모니카"},{11,22,33,44,55,66,77})&amp;LOOKUP(MID(B11,3,1),{"1","2"},{"M","W"})</f>
        <v>44M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0"/>
        <v>288000</v>
      </c>
      <c r="J11" s="19" t="str" cm="1">
        <f t="array" ref="J11" xml:space="preserve"> fn보너스(E11, F11, 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>LOOKUP(C12,{"네일아트","바이올린","발레","스포츠댄스","요가","음악줄넘기","하모니카"},{11,22,33,44,55,66,77})&amp;LOOKUP(MID(B12,3,1),{"1","2"},{"M","W"})</f>
        <v>11M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0"/>
        <v>100000</v>
      </c>
      <c r="J12" s="19" t="str" cm="1">
        <f t="array" ref="J12" xml:space="preserve"> fn보너스(E12, F12, G12)</f>
        <v xml:space="preserve"> </v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>LOOKUP(C13,{"네일아트","바이올린","발레","스포츠댄스","요가","음악줄넘기","하모니카"},{11,22,33,44,55,66,77})&amp;LOOKUP(MID(B13,3,1),{"1","2"},{"M","W"})</f>
        <v>22M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0"/>
        <v>168000.00000000003</v>
      </c>
      <c r="J13" s="19" t="str" cm="1">
        <f t="array" ref="J13" xml:space="preserve"> fn보너스(E13, F13, G13)</f>
        <v xml:space="preserve"> </v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>LOOKUP(C14,{"네일아트","바이올린","발레","스포츠댄스","요가","음악줄넘기","하모니카"},{11,22,33,44,55,66,77})&amp;LOOKUP(MID(B14,3,1),{"1","2"},{"M","W"})</f>
        <v>22W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0"/>
        <v>100000</v>
      </c>
      <c r="J14" s="19" t="str" cm="1">
        <f t="array" ref="J14" xml:space="preserve"> fn보너스(E14, F14, G14)</f>
        <v xml:space="preserve"> </v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>LOOKUP(C15,{"네일아트","바이올린","발레","스포츠댄스","요가","음악줄넘기","하모니카"},{11,22,33,44,55,66,77})&amp;LOOKUP(MID(B15,3,1),{"1","2"},{"M","W"})</f>
        <v>44M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0"/>
        <v>151200</v>
      </c>
      <c r="J15" s="19" t="str" cm="1">
        <f t="array" ref="J15" xml:space="preserve"> fn보너스(E15, F15, G15)</f>
        <v xml:space="preserve"> </v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>LOOKUP(C16,{"네일아트","바이올린","발레","스포츠댄스","요가","음악줄넘기","하모니카"},{11,22,33,44,55,66,77})&amp;LOOKUP(MID(B16,3,1),{"1","2"},{"M","W"})</f>
        <v>66M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0"/>
        <v>100000</v>
      </c>
      <c r="J16" s="19" t="str" cm="1">
        <f t="array" ref="J16" xml:space="preserve"> fn보너스(E16, F16, G16)</f>
        <v xml:space="preserve"> 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>LOOKUP(C17,{"네일아트","바이올린","발레","스포츠댄스","요가","음악줄넘기","하모니카"},{11,22,33,44,55,66,77})&amp;LOOKUP(MID(B17,3,1),{"1","2"},{"M","W"})</f>
        <v>33W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0"/>
        <v>100000</v>
      </c>
      <c r="J17" s="19" t="str" cm="1">
        <f t="array" ref="J17" xml:space="preserve"> fn보너스(E17, F17, G17)</f>
        <v xml:space="preserve"> 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>LOOKUP(C18,{"네일아트","바이올린","발레","스포츠댄스","요가","음악줄넘기","하모니카"},{11,22,33,44,55,66,77})&amp;LOOKUP(MID(B18,3,1),{"1","2"},{"M","W"})</f>
        <v>11W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0"/>
        <v>100000</v>
      </c>
      <c r="J18" s="19" t="str" cm="1">
        <f t="array" ref="J18" xml:space="preserve"> fn보너스(E18, F18, G18)</f>
        <v xml:space="preserve"> 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>LOOKUP(C19,{"네일아트","바이올린","발레","스포츠댄스","요가","음악줄넘기","하모니카"},{11,22,33,44,55,66,77})&amp;LOOKUP(MID(B19,3,1),{"1","2"},{"M","W"})</f>
        <v>44M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0"/>
        <v>100000</v>
      </c>
      <c r="J19" s="19" t="str" cm="1">
        <f t="array" ref="J19" xml:space="preserve"> fn보너스(E19, F19, G19)</f>
        <v xml:space="preserve"> 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>LOOKUP(C20,{"네일아트","바이올린","발레","스포츠댄스","요가","음악줄넘기","하모니카"},{11,22,33,44,55,66,77})&amp;LOOKUP(MID(B20,3,1),{"1","2"},{"M","W"})</f>
        <v>33W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0"/>
        <v>120000</v>
      </c>
      <c r="J20" s="19" t="str" cm="1">
        <f t="array" ref="J20" xml:space="preserve"> fn보너스(E20, F20, G20)</f>
        <v xml:space="preserve"> 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>LOOKUP(C21,{"네일아트","바이올린","발레","스포츠댄스","요가","음악줄넘기","하모니카"},{11,22,33,44,55,66,77})&amp;LOOKUP(MID(B21,3,1),{"1","2"},{"M","W"})</f>
        <v>33W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0"/>
        <v>380000</v>
      </c>
      <c r="J21" s="19" t="str" cm="1">
        <f t="array" ref="J21" xml:space="preserve"> fn보너스(E21, F21, G21)</f>
        <v xml:space="preserve"> 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>LOOKUP(C22,{"네일아트","바이올린","발레","스포츠댄스","요가","음악줄넘기","하모니카"},{11,22,33,44,55,66,77})&amp;LOOKUP(MID(B22,3,1),{"1","2"},{"M","W"})</f>
        <v>77M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0"/>
        <v>100000</v>
      </c>
      <c r="J22" s="19" t="str" cm="1">
        <f t="array" ref="J22" xml:space="preserve"> fn보너스(E22, F22, G22)</f>
        <v xml:space="preserve"> 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>LOOKUP(C23,{"네일아트","바이올린","발레","스포츠댄스","요가","음악줄넘기","하모니카"},{11,22,33,44,55,66,77})&amp;LOOKUP(MID(B23,3,1),{"1","2"},{"M","W"})</f>
        <v>22W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0"/>
        <v>480000</v>
      </c>
      <c r="J23" s="19" t="str" cm="1">
        <f t="array" ref="J23" xml:space="preserve"> fn보너스(E23, F23, 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>LOOKUP(C24,{"네일아트","바이올린","발레","스포츠댄스","요가","음악줄넘기","하모니카"},{11,22,33,44,55,66,77})&amp;LOOKUP(MID(B24,3,1),{"1","2"},{"M","W"})</f>
        <v>66M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0"/>
        <v>100000</v>
      </c>
      <c r="J24" s="19" t="str" cm="1">
        <f t="array" ref="J24" xml:space="preserve"> fn보너스(E24, F24, G24)</f>
        <v xml:space="preserve"> 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>LOOKUP(C25,{"네일아트","바이올린","발레","스포츠댄스","요가","음악줄넘기","하모니카"},{11,22,33,44,55,66,77})&amp;LOOKUP(MID(B25,3,1),{"1","2"},{"M","W"})</f>
        <v>55W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0"/>
        <v>360000</v>
      </c>
      <c r="J25" s="19" t="str" cm="1">
        <f t="array" ref="J25" xml:space="preserve"> fn보너스(E25, F25, G25)</f>
        <v xml:space="preserve"> 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>LOOKUP(C26,{"네일아트","바이올린","발레","스포츠댄스","요가","음악줄넘기","하모니카"},{11,22,33,44,55,66,77})&amp;LOOKUP(MID(B26,3,1),{"1","2"},{"M","W"})</f>
        <v>66M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0"/>
        <v>360000</v>
      </c>
      <c r="J26" s="19" t="str" cm="1">
        <f t="array" ref="J26" xml:space="preserve"> fn보너스(E26, F26, G26)</f>
        <v xml:space="preserve"> 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>LOOKUP(C27,{"네일아트","바이올린","발레","스포츠댄스","요가","음악줄넘기","하모니카"},{11,22,33,44,55,66,77})&amp;LOOKUP(MID(B27,3,1),{"1","2"},{"M","W"})</f>
        <v>11W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0"/>
        <v>720000</v>
      </c>
      <c r="J27" s="6" t="str" cm="1">
        <f t="array" ref="J27" xml:space="preserve"> fn보너스(E27, F27, 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TEXT(SUM(($C$4:$C$27=$G31)*$E$4:$E$27),"0명")</f>
        <v>120명</v>
      </c>
      <c r="I31" s="6">
        <f>IFERROR(AVERAGEIFS($H$4:$H$27,$C$4:$C$27,$G31,$E$4:$E$27,"&gt;=50")," 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TEXT(SUM(($C$4:$C$27=$G32)*$E$4:$E$27),"0명")</f>
        <v>117명</v>
      </c>
      <c r="I32" s="6">
        <f t="shared" ref="I32:I37" si="1">IFERROR(AVERAGEIFS($H$4:$H$27,$C$4:$C$27,$G32,$E$4:$E$27,"&gt;=50")," 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TEXT(SUM(($C$4:$C$27=$G33)*$E$4:$E$27),"0명")</f>
        <v>126명</v>
      </c>
      <c r="I33" s="6" t="str">
        <f t="shared" si="1"/>
        <v xml:space="preserve"> </v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TEXT(SUM(($C$4:$C$27=$G34)*$E$4:$E$27),"0명")</f>
        <v>259명</v>
      </c>
      <c r="I34" s="6">
        <f t="shared" si="1"/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TEXT(SUM(($C$4:$C$27=$G35)*$E$4:$E$27),"0명")</f>
        <v>218명</v>
      </c>
      <c r="I35" s="6">
        <f t="shared" si="1"/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TEXT(SUM(($C$4:$C$27=$G36)*$E$4:$E$27),"0명")</f>
        <v>314명</v>
      </c>
      <c r="I36" s="6">
        <f t="shared" si="1"/>
        <v>2846666.6666666665</v>
      </c>
    </row>
    <row r="37" spans="1:9" x14ac:dyDescent="0.4">
      <c r="G37" s="1" t="s">
        <v>63</v>
      </c>
      <c r="H37" s="1" t="str">
        <f t="array" ref="H37">TEXT(SUM(($C$4:$C$27=$G37)*$E$4:$E$27),"0명")</f>
        <v>42명</v>
      </c>
      <c r="I37" s="6" t="str">
        <f t="shared" si="1"/>
        <v xml:space="preserve"> </v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B8" sqref="B8"/>
    </sheetView>
  </sheetViews>
  <sheetFormatPr defaultRowHeight="17.399999999999999" x14ac:dyDescent="0.4"/>
  <cols>
    <col min="1" max="1" width="7" bestFit="1" customWidth="1"/>
    <col min="2" max="2" width="10.59765625" bestFit="1" customWidth="1"/>
    <col min="3" max="3" width="6.796875" bestFit="1" customWidth="1"/>
    <col min="4" max="4" width="12.8984375" bestFit="1" customWidth="1"/>
    <col min="5" max="26" width="8.796875" bestFit="1" customWidth="1"/>
    <col min="27" max="27" width="8.5" bestFit="1" customWidth="1"/>
    <col min="28" max="28" width="11.09765625" bestFit="1" customWidth="1"/>
    <col min="30" max="30" width="11.09765625" bestFit="1" customWidth="1"/>
    <col min="32" max="32" width="11.09765625" bestFit="1" customWidth="1"/>
    <col min="34" max="34" width="11.09765625" bestFit="1" customWidth="1"/>
    <col min="35" max="35" width="8.796875" bestFit="1" customWidth="1"/>
    <col min="36" max="36" width="11.09765625" bestFit="1" customWidth="1"/>
    <col min="37" max="37" width="8.796875" bestFit="1" customWidth="1"/>
    <col min="38" max="38" width="11.09765625" bestFit="1" customWidth="1"/>
    <col min="39" max="39" width="8.796875" bestFit="1" customWidth="1"/>
    <col min="40" max="40" width="11.09765625" bestFit="1" customWidth="1"/>
    <col min="41" max="41" width="8.796875" bestFit="1" customWidth="1"/>
    <col min="42" max="42" width="11.09765625" bestFit="1" customWidth="1"/>
    <col min="43" max="43" width="8.796875" bestFit="1" customWidth="1"/>
    <col min="44" max="44" width="11.09765625" bestFit="1" customWidth="1"/>
    <col min="45" max="45" width="8.796875" bestFit="1" customWidth="1"/>
    <col min="46" max="46" width="11.09765625" bestFit="1" customWidth="1"/>
    <col min="48" max="48" width="11.09765625" bestFit="1" customWidth="1"/>
    <col min="50" max="50" width="11.09765625" bestFit="1" customWidth="1"/>
    <col min="51" max="63" width="12.796875" bestFit="1" customWidth="1"/>
    <col min="64" max="64" width="6.796875" bestFit="1" customWidth="1"/>
    <col min="65" max="69" width="12.796875" bestFit="1" customWidth="1"/>
    <col min="70" max="70" width="6.796875" bestFit="1" customWidth="1"/>
  </cols>
  <sheetData>
    <row r="2" spans="1:4" x14ac:dyDescent="0.4">
      <c r="A2" s="15" t="s">
        <v>3</v>
      </c>
      <c r="B2" s="15" t="s">
        <v>2</v>
      </c>
      <c r="C2" t="s">
        <v>79</v>
      </c>
      <c r="D2" t="s">
        <v>83</v>
      </c>
    </row>
    <row r="3" spans="1:4" x14ac:dyDescent="0.4">
      <c r="A3" t="s">
        <v>18</v>
      </c>
      <c r="B3" t="s">
        <v>13</v>
      </c>
      <c r="C3" s="16">
        <v>4</v>
      </c>
      <c r="D3" s="17">
        <v>0.15552523874488403</v>
      </c>
    </row>
    <row r="4" spans="1:4" x14ac:dyDescent="0.4">
      <c r="B4" t="s">
        <v>17</v>
      </c>
      <c r="C4" s="16">
        <v>4</v>
      </c>
      <c r="D4" s="17">
        <v>0.1432469304229195</v>
      </c>
    </row>
    <row r="5" spans="1:4" x14ac:dyDescent="0.4">
      <c r="B5" t="s">
        <v>21</v>
      </c>
      <c r="C5" s="16">
        <v>1</v>
      </c>
      <c r="D5" s="17">
        <v>4.0927694406548434E-2</v>
      </c>
    </row>
    <row r="6" spans="1:4" x14ac:dyDescent="0.4">
      <c r="B6" t="s">
        <v>63</v>
      </c>
      <c r="C6" s="16">
        <v>1</v>
      </c>
      <c r="D6" s="17">
        <v>3.2742155525238743E-2</v>
      </c>
    </row>
    <row r="7" spans="1:4" x14ac:dyDescent="0.4">
      <c r="B7" t="s">
        <v>26</v>
      </c>
      <c r="C7" s="16">
        <v>1</v>
      </c>
      <c r="D7" s="17">
        <v>2.4556616643929059E-2</v>
      </c>
    </row>
    <row r="8" spans="1:4" x14ac:dyDescent="0.4">
      <c r="A8" t="s">
        <v>80</v>
      </c>
      <c r="C8" s="16" t="s">
        <v>82</v>
      </c>
      <c r="D8" s="17">
        <v>3.6090785067592702E-2</v>
      </c>
    </row>
    <row r="9" spans="1:4" x14ac:dyDescent="0.4">
      <c r="A9" t="s">
        <v>14</v>
      </c>
      <c r="B9" t="s">
        <v>53</v>
      </c>
      <c r="C9" s="16">
        <v>4</v>
      </c>
      <c r="D9" s="17">
        <v>0.208731241473397</v>
      </c>
    </row>
    <row r="10" spans="1:4" x14ac:dyDescent="0.4">
      <c r="B10" t="s">
        <v>35</v>
      </c>
      <c r="C10" s="16">
        <v>4</v>
      </c>
      <c r="D10" s="17">
        <v>0.165075034106412</v>
      </c>
    </row>
    <row r="11" spans="1:4" x14ac:dyDescent="0.4">
      <c r="B11" t="s">
        <v>26</v>
      </c>
      <c r="C11" s="16">
        <v>3</v>
      </c>
      <c r="D11" s="17">
        <v>0.13642564802182811</v>
      </c>
    </row>
    <row r="12" spans="1:4" x14ac:dyDescent="0.4">
      <c r="B12" t="s">
        <v>21</v>
      </c>
      <c r="C12" s="16">
        <v>2</v>
      </c>
      <c r="D12" s="17">
        <v>9.2769440654843105E-2</v>
      </c>
    </row>
    <row r="13" spans="1:4" x14ac:dyDescent="0.4">
      <c r="A13" t="s">
        <v>81</v>
      </c>
      <c r="C13" s="16" t="s">
        <v>82</v>
      </c>
      <c r="D13" s="17">
        <v>4.6384720327421552E-2</v>
      </c>
    </row>
    <row r="14" spans="1:4" x14ac:dyDescent="0.4">
      <c r="A14" t="s">
        <v>78</v>
      </c>
      <c r="C14" s="16">
        <v>24</v>
      </c>
      <c r="D14" s="17">
        <v>1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4" sqref="C4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C24176C0-DE0B-4506-AFF3-38D7883E8893}">
      <formula1>"1, 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topLeftCell="A12" zoomScaleNormal="100" workbookViewId="0">
      <selection activeCell="K5" sqref="K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G3" sqref="G3:G26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8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8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8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8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8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8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8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8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8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8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8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8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8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8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8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8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8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8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8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8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8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8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8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8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{BA5E8716-4F05-4039-ACA4-0A2D8665F309}</x14:id>
        </ext>
      </extLst>
    </cfRule>
    <cfRule type="dataBar" priority="2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{84FA19A0-F15E-49FB-8359-FF32CB810996}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5E8716-4F05-4039-ACA4-0A2D8665F309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14:cfRule type="dataBar" id="{84FA19A0-F15E-49FB-8359-FF32CB810996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K14" sqref="K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성영주</cp:lastModifiedBy>
  <cp:lastPrinted>2026-01-05T05:33:01Z</cp:lastPrinted>
  <dcterms:created xsi:type="dcterms:W3CDTF">2023-08-09T00:13:15Z</dcterms:created>
  <dcterms:modified xsi:type="dcterms:W3CDTF">2026-01-05T06:18:13Z</dcterms:modified>
</cp:coreProperties>
</file>