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\Desktop\2026_컴활1급_실기_기출문제집\03 채점파일\7회\"/>
    </mc:Choice>
  </mc:AlternateContent>
  <xr:revisionPtr revIDLastSave="0" documentId="13_ncr:1_{2E1ACBCE-7DE9-4A58-9DBB-29B7737FD922}" xr6:coauthVersionLast="47" xr6:coauthVersionMax="47" xr10:uidLastSave="{00000000-0000-0000-0000-000000000000}"/>
  <bookViews>
    <workbookView xWindow="-120" yWindow="-120" windowWidth="29040" windowHeight="15720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기본작업!$A$2:$K$26</definedName>
    <definedName name="_xlnm.Criteria" localSheetId="0">기본작업!$A$28:$A$29</definedName>
    <definedName name="_xlnm.Extract" localSheetId="0">기본작업!$A$31:$E$31</definedName>
    <definedName name="_xlnm.Print_Area" localSheetId="0">기본작업!$A$2:$K$26</definedName>
  </definedNames>
  <calcPr calcId="191029"/>
  <pivotCaches>
    <pivotCache cacheId="27" r:id="rId8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상반기수강현황_8335fdc7-dc34-4249-baba-8f6e788a9e45" name="상반기수강현황" connection="문화센터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I32" i="2" a="1"/>
  <c r="I32" i="2" s="1"/>
  <c r="I33" i="2" a="1"/>
  <c r="I33" i="2" s="1"/>
  <c r="I34" i="2" a="1"/>
  <c r="I34" i="2" s="1"/>
  <c r="I35" i="2" a="1"/>
  <c r="I35" i="2" s="1"/>
  <c r="I36" i="2" a="1"/>
  <c r="I36" i="2" s="1"/>
  <c r="I37" i="2" a="1"/>
  <c r="I37" i="2" s="1"/>
  <c r="I31" i="2" a="1"/>
  <c r="I31" i="2" s="1"/>
  <c r="H32" i="2" a="1"/>
  <c r="H32" i="2" s="1"/>
  <c r="H33" i="2" a="1"/>
  <c r="H33" i="2" s="1"/>
  <c r="H34" i="2" a="1"/>
  <c r="H34" i="2" s="1"/>
  <c r="H35" i="2" a="1"/>
  <c r="H35" i="2" s="1"/>
  <c r="H36" i="2" a="1"/>
  <c r="H36" i="2" s="1"/>
  <c r="H37" i="2" a="1"/>
  <c r="H37" i="2" s="1"/>
  <c r="H31" i="2" a="1"/>
  <c r="H31" i="2" s="1"/>
  <c r="A29" i="1"/>
  <c r="J20" i="2" a="1"/>
  <c r="J14" i="2" a="1"/>
  <c r="J15" i="2" a="1"/>
  <c r="J10" i="2" a="1"/>
  <c r="J4" i="2" a="1"/>
  <c r="J5" i="2" a="1"/>
  <c r="J11" i="2" a="1"/>
  <c r="J6" i="2" a="1"/>
  <c r="J21" i="2" a="1"/>
  <c r="J17" i="2" a="1"/>
  <c r="J24" i="2" a="1"/>
  <c r="J23" i="2" a="1"/>
  <c r="J13" i="2" a="1"/>
  <c r="J12" i="2" a="1"/>
  <c r="J18" i="2" a="1"/>
  <c r="J26" i="2" a="1"/>
  <c r="J27" i="2" a="1"/>
  <c r="J7" i="2" a="1"/>
  <c r="J19" i="2" a="1"/>
  <c r="J8" i="2" a="1"/>
  <c r="J16" i="2" a="1"/>
  <c r="J25" i="2" a="1"/>
  <c r="J9" i="2" a="1"/>
  <c r="J22" i="2" a="1"/>
  <c r="J9" i="2" l="1"/>
  <c r="J25" i="2"/>
  <c r="J16" i="2"/>
  <c r="J27" i="2"/>
  <c r="J21" i="2"/>
  <c r="J26" i="2"/>
  <c r="J14" i="2"/>
  <c r="J13" i="2"/>
  <c r="J24" i="2"/>
  <c r="J6" i="2"/>
  <c r="J22" i="2"/>
  <c r="J10" i="2"/>
  <c r="J15" i="2"/>
  <c r="J20" i="2"/>
  <c r="J8" i="2"/>
  <c r="J19" i="2"/>
  <c r="J7" i="2"/>
  <c r="J18" i="2"/>
  <c r="J12" i="2"/>
  <c r="J23" i="2"/>
  <c r="J17" i="2"/>
  <c r="J11" i="2"/>
  <c r="J5" i="2"/>
  <c r="J4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49D7B1F-F536-44E1-B9ED-A84362C574ED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EC5E3DE-7AA3-489D-B3A4-6F8FE5BCDC18}" sourceFile="C:\Users\min\Desktop\2026_컴활1급_실기_기출문제집\02 최신기출유형\07회\문화센터.xlsx" name="문화센터" type="100" refreshedVersion="8" minRefreshableVersion="5">
    <extLst>
      <ext xmlns:x15="http://schemas.microsoft.com/office/spreadsheetml/2010/11/main" uri="{DE250136-89BD-433C-8126-D09CA5730AF9}">
        <x15:connection id="ab0fc63c-e0b4-49c7-bc96-c7789a18a885" autoDelete="1"/>
      </ext>
    </extLst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<sst xmlns="http://schemas.openxmlformats.org/spreadsheetml/2006/main" count="476" uniqueCount="83">
  <si>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</si>
  <si>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</si>
  <si>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</si>
  <si>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</si>
  <si>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</si>
  <si>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</si>
  <si>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</si>
  <si>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</si>
  <si>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</si>
  <si>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</si>
  <si>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</si>
  <si>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</si>
  <si>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</si>
  <si>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</si>
  <si>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</si>
  <si>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</si>
  <si>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</si>
  <si>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</si>
  <si>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</si>
  <si>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</si>
  <si>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</si>
  <si>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</si>
  <si>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</si>
  <si>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</si>
  <si>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</si>
  <si>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</si>
  <si>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</si>
  <si>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</si>
  <si>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</si>
  <si>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</si>
  <si>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</si>
  <si>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</si>
  <si>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</si>
  <si>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</si>
  <si>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</si>
  <si>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</si>
  <si>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</si>
  <si>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</si>
  <si>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</si>
  <si>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</si>
  <si>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</si>
  <si>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</si>
  <si>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</si>
  <si>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</si>
  <si>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</si>
  <si>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</si>
  <si>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</si>
  <si>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</si>
  <si>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</si>
  <si>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</si>
  <si>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</si>
  <si>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</si>
  <si>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</si>
  <si>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</si>
  <si>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</si>
  <si>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</si>
  <si>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</si>
  <si>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</si>
  <si>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</si>
  <si>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</si>
  <si>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</si>
  <si>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</si>
  <si>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</si>
  <si>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</si>
  <si>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</si>
  <si>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</si>
  <si>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</si>
  <si>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</si>
  <si>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</si>
  <si>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</si>
  <si>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</si>
  <si>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</si>
  <si>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</si>
  <si>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</si>
  <si>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</si>
  <si>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</si>
  <si>
    <t>수업코드</t>
    <phoneticPr fontId="1" type="noConversion"/>
  </si>
  <si>
    <t>조건</t>
    <phoneticPr fontId="1" type="noConversion"/>
  </si>
  <si>
    <t>총합계</t>
  </si>
  <si>
    <t>합계: 월급여액</t>
  </si>
  <si>
    <t>인원수</t>
  </si>
  <si>
    <t>남 요약</t>
  </si>
  <si>
    <t>여 요약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</si>
</sst>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₩&quot;* #,##0_-;\-&quot;₩&quot;* #,##0_-;_-&quot;₩&quot;* &quot;-&quot;_-;_-@_-"/>
    <numFmt numFmtId="41" formatCode="_-* #,##0_-;\-* #,##0_-;_-* &quot;-&quot;_-;_-@_-"/>
    <numFmt numFmtId="176" formatCode="[Blue][=1]&quot;남자&quot;;[Red][=2]&quot;여자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0" xfId="0" pivotButton="1">
      <alignment vertical="center"/>
    </xf>
    <xf numFmtId="10" fontId="0" fillId="0" borderId="0" xfId="0" applyNumberForma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NumberFormat="1">
      <alignment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powerPivotData" Target="model/item.data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수업과목별 수강인원 및 월급여액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3552367"/>
        <c:axId val="1307642687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905344"/>
        <c:axId val="25523184"/>
      </c:lineChart>
      <c:catAx>
        <c:axId val="289053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수업과목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인원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1307642687"/>
        <c:scaling>
          <c:orientation val="minMax"/>
        </c:scaling>
        <c:delete val="0"/>
        <c:axPos val="r"/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552367"/>
        <c:crosses val="max"/>
        <c:crossBetween val="between"/>
      </c:valAx>
      <c:catAx>
        <c:axId val="20355236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307642687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dk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19050</xdr:colOff>
          <xdr:row>1</xdr:row>
          <xdr:rowOff>28575</xdr:rowOff>
        </xdr:from>
        <xdr:to>
          <xdr:col>8</xdr:col>
          <xdr:colOff>809625</xdr:colOff>
          <xdr:row>2</xdr:row>
          <xdr:rowOff>190500</xdr:rowOff>
        </xdr:to>
        <xdr:sp macro="" textlink="">
          <xdr:nvSpPr>
            <xdr:cNvPr id="12289" name="Butto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5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성별표시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38100</xdr:colOff>
          <xdr:row>4</xdr:row>
          <xdr:rowOff>28575</xdr:rowOff>
        </xdr:from>
        <xdr:to>
          <xdr:col>8</xdr:col>
          <xdr:colOff>800100</xdr:colOff>
          <xdr:row>5</xdr:row>
          <xdr:rowOff>180975</xdr:rowOff>
        </xdr:to>
        <xdr:sp macro="" textlink="">
          <xdr:nvSpPr>
            <xdr:cNvPr id="12290" name="Butto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5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조건부서식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0</xdr:colOff>
          <xdr:row>3</xdr:row>
          <xdr:rowOff>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민숴민숴민숴민숴" refreshedDate="46019.893512615738" backgroundQuery="1" createdVersion="8" refreshedVersion="8" minRefreshableVersion="3" recordCount="0" supportSubquery="1" supportAdvancedDrill="1" xr:uid="{1EEBEF0E-A445-47F4-B9C2-C620B923FBA5}">
  <cacheSource type="external" connectionId="1"/>
  <cacheFields count="4">
    <cacheField name="[상반기수강현황].[성별].[성별]" caption="성별" numFmtId="0" hierarchy="3" level="1">
      <sharedItems count="2">
        <s v="남"/>
        <s v="여"/>
      </sharedItems>
    </cacheField>
    <cacheField name="[상반기수강현황].[수업과목].[수업과목]" caption="수업과목" numFmtId="0" hierarchy="2" level="1">
      <sharedItems count="7">
        <s v="네일아트"/>
        <s v="바이올린"/>
        <s v="스포츠댄스"/>
        <s v="음악줄넘기"/>
        <s v="하모니카"/>
        <s v="발레"/>
        <s v="요가"/>
      </sharedItems>
    </cacheField>
    <cacheField name="[Measures].[합계: 월급여액]" caption="합계: 월급여액" numFmtId="0" hierarchy="14" level="32767"/>
    <cacheField name="[Measures].[개수: 강사명]" caption="개수: 강사명" numFmtId="0" hierarchy="15" level="32767"/>
  </cacheFields>
  <cacheHierarchies count="16">
    <cacheHierarchy uniqueName="[상반기수강현황].[강사명]" caption="강사명" attribute="1" defaultMemberUniqueName="[상반기수강현황].[강사명].[All]" allUniqueName="[상반기수강현황].[강사명].[All]" dimensionUniqueName="[상반기수강현황]" displayFolder="" count="2" memberValueDatatype="130" unbalanced="0"/>
    <cacheHierarchy uniqueName="[상반기수강현황].[강사코드]" caption="강사코드" attribute="1" defaultMemberUniqueName="[상반기수강현황].[강사코드].[All]" allUniqueName="[상반기수강현황].[강사코드].[All]" dimensionUniqueName="[상반기수강현황]" displayFolder="" count="2" memberValueDatatype="130" unbalanced="0"/>
    <cacheHierarchy uniqueName="[상반기수강현황].[수업과목]" caption="수업과목" attribute="1" defaultMemberUniqueName="[상반기수강현황].[수업과목].[All]" allUniqueName="[상반기수강현황].[수업과목].[All]" dimensionUniqueName="[상반기수강현황]" displayFolder="" count="2" memberValueDatatype="130" unbalanced="0">
      <fieldsUsage count="2">
        <fieldUsage x="-1"/>
        <fieldUsage x="1"/>
      </fieldsUsage>
    </cacheHierarchy>
    <cacheHierarchy uniqueName="[상반기수강현황].[성별]" caption="성별" attribute="1" defaultMemberUniqueName="[상반기수강현황].[성별].[All]" allUniqueName="[상반기수강현황].[성별].[All]" dimensionUniqueName="[상반기수강현황]" displayFolder="" count="2" memberValueDatatype="130" unbalanced="0">
      <fieldsUsage count="2">
        <fieldUsage x="-1"/>
        <fieldUsage x="0"/>
      </fieldsUsage>
    </cacheHierarchy>
    <cacheHierarchy uniqueName="[상반기수강현황].[수강인원]" caption="수강인원" attribute="1" defaultMemberUniqueName="[상반기수강현황].[수강인원].[All]" allUniqueName="[상반기수강현황].[수강인원].[All]" dimensionUniqueName="[상반기수강현황]" displayFolder="" count="2" memberValueDatatype="5" unbalanced="0"/>
    <cacheHierarchy uniqueName="[상반기수강현황].[근무시간]" caption="근무시간" attribute="1" defaultMemberUniqueName="[상반기수강현황].[근무시간].[All]" allUniqueName="[상반기수강현황].[근무시간].[All]" dimensionUniqueName="[상반기수강현황]" displayFolder="" count="2" memberValueDatatype="5" unbalanced="0"/>
    <cacheHierarchy uniqueName="[상반기수강현황].[근무일수]" caption="근무일수" attribute="1" defaultMemberUniqueName="[상반기수강현황].[근무일수].[All]" allUniqueName="[상반기수강현황].[근무일수].[All]" dimensionUniqueName="[상반기수강현황]" displayFolder="" count="2" memberValueDatatype="5" unbalanced="0"/>
    <cacheHierarchy uniqueName="[상반기수강현황].[월급여액]" caption="월급여액" attribute="1" defaultMemberUniqueName="[상반기수강현황].[월급여액].[All]" allUniqueName="[상반기수강현황].[월급여액].[All]" dimensionUniqueName="[상반기수강현황]" displayFolder="" count="2" memberValueDatatype="5" unbalanced="0"/>
    <cacheHierarchy uniqueName="[상반기수강현황].[수당]" caption="수당" attribute="1" defaultMemberUniqueName="[상반기수강현황].[수당].[All]" allUniqueName="[상반기수강현황].[수당].[All]" dimensionUniqueName="[상반기수강현황]" displayFolder="" count="2" memberValueDatatype="5" unbalanced="0"/>
    <cacheHierarchy uniqueName="[상반기수강현황].[세금]" caption="세금" attribute="1" defaultMemberUniqueName="[상반기수강현황].[세금].[All]" allUniqueName="[상반기수강현황].[세금].[All]" dimensionUniqueName="[상반기수강현황]" displayFolder="" count="2" memberValueDatatype="5" unbalanced="0"/>
    <cacheHierarchy uniqueName="[상반기수강현황].[실지급액]" caption="실지급액" attribute="1" defaultMemberUniqueName="[상반기수강현황].[실지급액].[All]" allUniqueName="[상반기수강현황].[실지급액].[All]" dimensionUniqueName="[상반기수강현황]" displayFolder="" count="2" memberValueDatatype="5" unbalanced="0"/>
    <cacheHierarchy uniqueName="[Measures].[__XL_Count 상반기수강현황]" caption="__XL_Count 상반기수강현황" measure="1" displayFolder="" measureGroup="상반기수강현황" count="0" hidden="1"/>
    <cacheHierarchy uniqueName="[Measures].[__No measures defined]" caption="__No measures defined" measure="1" displayFolder="" count="0" hidden="1"/>
    <cacheHierarchy uniqueName="[Measures].[합계: 수강인원]" caption="합계: 수강인원" measure="1" displayFolder="" measureGroup="상반기수강현황" count="0" hidden="1">
      <extLst>
        <ext xmlns:x15="http://schemas.microsoft.com/office/spreadsheetml/2010/11/main" uri="{B97F6D7D-B522-45F9-BDA1-12C45D357490}">
          <x15:cacheHierarchy aggregatedColumn="4"/>
        </ext>
      </extLst>
    </cacheHierarchy>
    <cacheHierarchy uniqueName="[Measures].[합계: 월급여액]" caption="합계: 월급여액" measure="1" displayFolder="" measureGroup="상반기수강현황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개수: 강사명]" caption="개수: 강사명" measure="1" displayFolder="" measureGroup="상반기수강현황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0"/>
        </ext>
      </extLst>
    </cacheHierarchy>
  </cacheHierarchies>
  <kpis count="0"/>
  <dimensions count="2">
    <dimension measure="1" name="Measures" uniqueName="[Measures]" caption="Measures"/>
    <dimension name="상반기수강현황" uniqueName="[상반기수강현황]" caption="상반기수강현황"/>
  </dimensions>
  <measureGroups count="1">
    <measureGroup name="상반기수강현황" caption="상반기수강현황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F9654-4F21-41C0-BA0C-054ED667FA92}" name="피벗 테이블1" cacheId="27" applyNumberFormats="0" applyBorderFormats="0" applyFontFormats="0" applyPatternFormats="0" applyAlignmentFormats="0" applyWidthHeightFormats="1" dataCaption="값" errorCaption="없음" showError="1" updatedVersion="8" minRefreshableVersion="3" useAutoFormatting="1" subtotalHiddenItems="1" itemPrintTitles="1" createdVersion="8" indent="0" compact="0" compactData="0" multipleFieldFilters="0">
  <location ref="A2:D14" firstHeaderRow="0" firstDataRow="1" firstDataCol="2"/>
  <pivotFields count="4">
    <pivotField axis="axisRow" compact="0" allDrilled="1" outline="0" showAll="0" dataSourceSort="1" defaultAttributeDrillState="1">
      <items count="3">
        <item x="0"/>
        <item x="1"/>
        <item t="default"/>
      </items>
    </pivotField>
    <pivotField axis="axisRow" compact="0" allDrilled="1" outline="0" showAll="0" sortType="descending" defaultAttributeDrillState="1">
      <items count="8">
        <item x="0"/>
        <item x="1"/>
        <item x="2"/>
        <item x="3"/>
        <item x="4"/>
        <item x="5"/>
        <item x="6"/>
        <item t="default"/>
      </items>
      <autoSortScope>
        <pivotArea dataOnly="0" outline="0" fieldPosition="0">
          <references count="1">
            <reference field="4294967294" count="1" selected="0">
              <x v="1"/>
            </reference>
          </references>
        </pivotArea>
      </autoSortScope>
    </pivotField>
    <pivotField dataField="1" compact="0" outline="0" showAll="0" defaultSubtotal="0"/>
    <pivotField dataField="1" compact="0" outline="0" showAll="0" defaultSubtotal="0"/>
  </pivotFields>
  <rowFields count="2">
    <field x="0"/>
    <field x="1"/>
  </rowFields>
  <rowItems count="12">
    <i>
      <x/>
      <x v="2"/>
    </i>
    <i r="1">
      <x v="3"/>
    </i>
    <i r="1">
      <x v="1"/>
    </i>
    <i r="1">
      <x v="4"/>
    </i>
    <i r="1">
      <x/>
    </i>
    <i t="default">
      <x/>
    </i>
    <i>
      <x v="1"/>
      <x v="5"/>
    </i>
    <i r="1">
      <x v="6"/>
    </i>
    <i r="1"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인원수" fld="3" subtotal="count" baseField="0" baseItem="0"/>
    <dataField name="합계: 월급여액" fld="2" showDataAs="percentOfTotal" baseField="0" baseItem="0" numFmtId="10"/>
  </dataFields>
  <pivotHierarchies count="16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인원수"/>
  </pivotHierarchies>
  <pivotTableStyleInfo name="PivotStyleMedium9" showRowHeaders="1" showColHeaders="1" showRowStripes="0" showColStripes="0" showLastColumn="1"/>
  <rowHierarchiesUsage count="2">
    <rowHierarchyUsage hierarchyUsage="3"/>
    <rowHierarchyUsage hierarchyUsage="2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문화센터">
        <x15:activeTabTopLevelEntity name="[상반기수강현황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38"/>
  <sheetViews>
    <sheetView workbookViewId="0">
      <selection activeCell="A2" sqref="A2:K26"/>
    </sheetView>
  </sheetViews>
  <sheetFormatPr defaultRowHeight="16.5" x14ac:dyDescent="0.3"/>
  <cols>
    <col min="1" max="1" width="7.875" bestFit="1" customWidth="1"/>
    <col min="2" max="2" width="11" bestFit="1" customWidth="1"/>
    <col min="3" max="3" width="11.75" bestFit="1" customWidth="1"/>
    <col min="4" max="4" width="9.375" bestFit="1" customWidth="1"/>
    <col min="5" max="5" width="10.875" bestFit="1" customWidth="1"/>
    <col min="8" max="8" width="11.625" bestFit="1" customWidth="1"/>
    <col min="9" max="10" width="10.125" bestFit="1" customWidth="1"/>
    <col min="11" max="11" width="11.625" bestFit="1" customWidth="1"/>
  </cols>
  <sheetData>
    <row r="2" spans="1:1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3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3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3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3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3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3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3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3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3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3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3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3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3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3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3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3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3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3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3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3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3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3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3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3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  <row r="28" spans="1:11" x14ac:dyDescent="0.3">
      <c r="A28" t="s">
        <v>77</v>
      </c>
    </row>
    <row r="29" spans="1:11" x14ac:dyDescent="0.3">
      <c r="A29" t="b">
        <f>OR(K3&gt;=LARGE($K$3:$K$26,3),K3&lt;=SMALL($K$3:$K$26,3))</f>
        <v>0</v>
      </c>
    </row>
    <row r="31" spans="1:11" x14ac:dyDescent="0.3">
      <c r="A31" s="1" t="s">
        <v>0</v>
      </c>
      <c r="B31" s="1" t="s">
        <v>2</v>
      </c>
      <c r="C31" s="1" t="s">
        <v>3</v>
      </c>
      <c r="D31" s="1" t="s">
        <v>8</v>
      </c>
      <c r="E31" s="1" t="s">
        <v>10</v>
      </c>
    </row>
    <row r="32" spans="1:11" x14ac:dyDescent="0.3">
      <c r="A32" s="2" t="s">
        <v>19</v>
      </c>
      <c r="B32" s="2" t="s">
        <v>21</v>
      </c>
      <c r="C32" s="2" t="s">
        <v>14</v>
      </c>
      <c r="D32" s="3">
        <v>280000</v>
      </c>
      <c r="E32" s="3">
        <v>3638000</v>
      </c>
    </row>
    <row r="33" spans="1:5" x14ac:dyDescent="0.3">
      <c r="A33" s="2" t="s">
        <v>29</v>
      </c>
      <c r="B33" s="2" t="s">
        <v>26</v>
      </c>
      <c r="C33" s="2" t="s">
        <v>14</v>
      </c>
      <c r="D33" s="3">
        <v>480000</v>
      </c>
      <c r="E33" s="3">
        <v>4488000</v>
      </c>
    </row>
    <row r="34" spans="1:5" x14ac:dyDescent="0.3">
      <c r="A34" s="2" t="s">
        <v>31</v>
      </c>
      <c r="B34" s="2" t="s">
        <v>17</v>
      </c>
      <c r="C34" s="2" t="s">
        <v>18</v>
      </c>
      <c r="D34" s="3">
        <v>48000</v>
      </c>
      <c r="E34" s="3">
        <v>856800</v>
      </c>
    </row>
    <row r="35" spans="1:5" x14ac:dyDescent="0.3">
      <c r="A35" s="2" t="s">
        <v>38</v>
      </c>
      <c r="B35" s="2" t="s">
        <v>35</v>
      </c>
      <c r="C35" s="2" t="s">
        <v>14</v>
      </c>
      <c r="D35" s="3">
        <v>280000</v>
      </c>
      <c r="E35" s="3">
        <v>3638000</v>
      </c>
    </row>
    <row r="36" spans="1:5" x14ac:dyDescent="0.3">
      <c r="A36" s="2" t="s">
        <v>47</v>
      </c>
      <c r="B36" s="2" t="s">
        <v>35</v>
      </c>
      <c r="C36" s="2" t="s">
        <v>14</v>
      </c>
      <c r="D36" s="3">
        <v>40000</v>
      </c>
      <c r="E36" s="3">
        <v>714000</v>
      </c>
    </row>
    <row r="37" spans="1:5" x14ac:dyDescent="0.3">
      <c r="A37" s="2" t="s">
        <v>54</v>
      </c>
      <c r="B37" s="2" t="s">
        <v>53</v>
      </c>
      <c r="C37" s="2" t="s">
        <v>14</v>
      </c>
      <c r="D37" s="3">
        <v>420000</v>
      </c>
      <c r="E37" s="3">
        <v>5457000</v>
      </c>
    </row>
    <row r="38" spans="1:5" x14ac:dyDescent="0.3">
      <c r="A38" s="2" t="s">
        <v>60</v>
      </c>
      <c r="B38" s="2" t="s">
        <v>35</v>
      </c>
      <c r="C38" s="2" t="s">
        <v>14</v>
      </c>
      <c r="D38" s="3">
        <v>64000</v>
      </c>
      <c r="E38" s="3">
        <v>1142400</v>
      </c>
    </row>
  </sheetData>
  <phoneticPr fontId="1" type="noConversion"/>
  <conditionalFormatting sqref="A3:K26">
    <cfRule type="expression" dxfId="0" priority="1">
      <formula>AND($D3="여",$C3&lt;&gt;"발레",$C3&lt;&gt;"네일아트")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workbookViewId="0">
      <selection activeCell="L15" sqref="L15"/>
    </sheetView>
  </sheetViews>
  <sheetFormatPr defaultRowHeight="16.5" x14ac:dyDescent="0.3"/>
  <cols>
    <col min="3" max="3" width="11" bestFit="1" customWidth="1"/>
    <col min="7" max="7" width="11" bestFit="1" customWidth="1"/>
    <col min="8" max="9" width="13.75" bestFit="1" customWidth="1"/>
    <col min="10" max="10" width="10.875" bestFit="1" customWidth="1"/>
  </cols>
  <sheetData>
    <row r="2" spans="1:10" x14ac:dyDescent="0.3">
      <c r="A2" t="s">
        <v>66</v>
      </c>
    </row>
    <row r="3" spans="1:10" x14ac:dyDescent="0.3">
      <c r="A3" s="1" t="s">
        <v>0</v>
      </c>
      <c r="B3" s="1" t="s">
        <v>1</v>
      </c>
      <c r="C3" s="1" t="s">
        <v>2</v>
      </c>
      <c r="D3" s="4" t="s">
        <v>76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3">
      <c r="A4" s="1" t="s">
        <v>42</v>
      </c>
      <c r="B4" s="1" t="s">
        <v>43</v>
      </c>
      <c r="C4" s="1" t="s">
        <v>26</v>
      </c>
      <c r="D4" s="5" t="str">
        <f>LOOKUP(C4,{"네일아트","바이올린","발레","스포츠댄스","요가","음악줄넘기","하모니카"},{11,22,33,44,55,66,77})&amp;LOOKUP(MID(B4,3,1),{"1","2"},{"M","W"})</f>
        <v>11W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MAX(H4*VLOOKUP(E4,$A$32:$E$36,MATCH(F4*G4,$B$31:$E$31,1)+1),100000)</f>
        <v>100000</v>
      </c>
      <c r="J4" s="6" t="str" cm="1">
        <f t="array" ref="J4">fn보너스(E4,F4,G4)</f>
        <v/>
      </c>
    </row>
    <row r="5" spans="1:10" x14ac:dyDescent="0.3">
      <c r="A5" s="1" t="s">
        <v>44</v>
      </c>
      <c r="B5" s="1" t="s">
        <v>45</v>
      </c>
      <c r="C5" s="1" t="s">
        <v>13</v>
      </c>
      <c r="D5" s="5" t="str">
        <f>LOOKUP(C5,{"네일아트","바이올린","발레","스포츠댄스","요가","음악줄넘기","하모니카"},{11,22,33,44,55,66,77})&amp;LOOKUP(MID(B5,3,1),{"1","2"},{"M","W"})</f>
        <v>44M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0">MAX(H5*VLOOKUP(E5,$A$32:$E$36,MATCH(F5*G5,$B$31:$E$31,1)+1),100000)</f>
        <v>286000</v>
      </c>
      <c r="J5" s="6" t="str" cm="1">
        <f t="array" ref="J5">fn보너스(E5,F5,G5)</f>
        <v/>
      </c>
    </row>
    <row r="6" spans="1:10" x14ac:dyDescent="0.3">
      <c r="A6" s="1" t="s">
        <v>60</v>
      </c>
      <c r="B6" s="1" t="s">
        <v>34</v>
      </c>
      <c r="C6" s="1" t="s">
        <v>35</v>
      </c>
      <c r="D6" s="5" t="str">
        <f>LOOKUP(C6,{"네일아트","바이올린","발레","스포츠댄스","요가","음악줄넘기","하모니카"},{11,22,33,44,55,66,77})&amp;LOOKUP(MID(B6,3,1),{"1","2"},{"M","W"})</f>
        <v>55W</v>
      </c>
      <c r="E6" s="2">
        <v>26</v>
      </c>
      <c r="F6" s="2">
        <v>2</v>
      </c>
      <c r="G6" s="2">
        <v>16</v>
      </c>
      <c r="H6" s="6">
        <v>1280000</v>
      </c>
      <c r="I6" s="6">
        <f t="shared" si="0"/>
        <v>100000</v>
      </c>
      <c r="J6" s="6" t="str" cm="1">
        <f t="array" ref="J6">fn보너스(E6,F6,G6)</f>
        <v/>
      </c>
    </row>
    <row r="7" spans="1:10" x14ac:dyDescent="0.3">
      <c r="A7" s="1" t="s">
        <v>38</v>
      </c>
      <c r="B7" s="1" t="s">
        <v>39</v>
      </c>
      <c r="C7" s="1" t="s">
        <v>35</v>
      </c>
      <c r="D7" s="5" t="str">
        <f>LOOKUP(C7,{"네일아트","바이올린","발레","스포츠댄스","요가","음악줄넘기","하모니카"},{11,22,33,44,55,66,77})&amp;LOOKUP(MID(B7,3,1),{"1","2"},{"M","W"})</f>
        <v>55W</v>
      </c>
      <c r="E7" s="2">
        <v>75</v>
      </c>
      <c r="F7" s="2">
        <v>5</v>
      </c>
      <c r="G7" s="2">
        <v>20</v>
      </c>
      <c r="H7" s="6">
        <v>4000000</v>
      </c>
      <c r="I7" s="6">
        <f t="shared" si="0"/>
        <v>480000</v>
      </c>
      <c r="J7" s="6" cm="1">
        <f t="array" ref="J7">fn보너스(E7,F7,G7)</f>
        <v>200000</v>
      </c>
    </row>
    <row r="8" spans="1:10" x14ac:dyDescent="0.3">
      <c r="A8" s="1" t="s">
        <v>36</v>
      </c>
      <c r="B8" s="1" t="s">
        <v>37</v>
      </c>
      <c r="C8" s="1" t="s">
        <v>17</v>
      </c>
      <c r="D8" s="5" t="str">
        <f>LOOKUP(C8,{"네일아트","바이올린","발레","스포츠댄스","요가","음악줄넘기","하모니카"},{11,22,33,44,55,66,77})&amp;LOOKUP(MID(B8,3,1),{"1","2"},{"M","W"})</f>
        <v>66M</v>
      </c>
      <c r="E8" s="2">
        <v>69</v>
      </c>
      <c r="F8" s="2">
        <v>3</v>
      </c>
      <c r="G8" s="2">
        <v>20</v>
      </c>
      <c r="H8" s="6">
        <v>3000000</v>
      </c>
      <c r="I8" s="6">
        <f t="shared" si="0"/>
        <v>300000</v>
      </c>
      <c r="J8" s="6" cm="1">
        <f t="array" ref="J8">fn보너스(E8,F8,G8)</f>
        <v>200000</v>
      </c>
    </row>
    <row r="9" spans="1:10" x14ac:dyDescent="0.3">
      <c r="A9" s="1" t="s">
        <v>56</v>
      </c>
      <c r="B9" s="1" t="s">
        <v>57</v>
      </c>
      <c r="C9" s="1" t="s">
        <v>53</v>
      </c>
      <c r="D9" s="5" t="str">
        <f>LOOKUP(C9,{"네일아트","바이올린","발레","스포츠댄스","요가","음악줄넘기","하모니카"},{11,22,33,44,55,66,77})&amp;LOOKUP(MID(B9,3,1),{"1","2"},{"M","W"})</f>
        <v>33W</v>
      </c>
      <c r="E9" s="2">
        <v>21</v>
      </c>
      <c r="F9" s="2">
        <v>3</v>
      </c>
      <c r="G9" s="2">
        <v>20</v>
      </c>
      <c r="H9" s="6">
        <v>2400000</v>
      </c>
      <c r="I9" s="6">
        <f t="shared" si="0"/>
        <v>168000.00000000003</v>
      </c>
      <c r="J9" s="6" t="str" cm="1">
        <f t="array" ref="J9">fn보너스(E9,F9,G9)</f>
        <v/>
      </c>
    </row>
    <row r="10" spans="1:10" x14ac:dyDescent="0.3">
      <c r="A10" s="1" t="s">
        <v>47</v>
      </c>
      <c r="B10" s="1" t="s">
        <v>48</v>
      </c>
      <c r="C10" s="1" t="s">
        <v>35</v>
      </c>
      <c r="D10" s="5" t="str">
        <f>LOOKUP(C10,{"네일아트","바이올린","발레","스포츠댄스","요가","음악줄넘기","하모니카"},{11,22,33,44,55,66,77})&amp;LOOKUP(MID(B10,3,1),{"1","2"},{"M","W"})</f>
        <v>55W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0"/>
        <v>100000</v>
      </c>
      <c r="J10" s="6" t="str" cm="1">
        <f t="array" ref="J10">fn보너스(E10,F10,G10)</f>
        <v/>
      </c>
    </row>
    <row r="11" spans="1:10" x14ac:dyDescent="0.3">
      <c r="A11" s="1" t="s">
        <v>11</v>
      </c>
      <c r="B11" s="1" t="s">
        <v>12</v>
      </c>
      <c r="C11" s="1" t="s">
        <v>13</v>
      </c>
      <c r="D11" s="5" t="str">
        <f>LOOKUP(C11,{"네일아트","바이올린","발레","스포츠댄스","요가","음악줄넘기","하모니카"},{11,22,33,44,55,66,77})&amp;LOOKUP(MID(B11,3,1),{"1","2"},{"M","W"})</f>
        <v>44M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0"/>
        <v>288000</v>
      </c>
      <c r="J11" s="6" cm="1">
        <f t="array" ref="J11">fn보너스(E11,F11,G11)</f>
        <v>200000</v>
      </c>
    </row>
    <row r="12" spans="1:10" x14ac:dyDescent="0.3">
      <c r="A12" s="1" t="s">
        <v>40</v>
      </c>
      <c r="B12" s="1" t="s">
        <v>41</v>
      </c>
      <c r="C12" s="1" t="s">
        <v>26</v>
      </c>
      <c r="D12" s="5" t="str">
        <f>LOOKUP(C12,{"네일아트","바이올린","발레","스포츠댄스","요가","음악줄넘기","하모니카"},{11,22,33,44,55,66,77})&amp;LOOKUP(MID(B12,3,1),{"1","2"},{"M","W"})</f>
        <v>11M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0"/>
        <v>100000</v>
      </c>
      <c r="J12" s="6" t="str" cm="1">
        <f t="array" ref="J12">fn보너스(E12,F12,G12)</f>
        <v/>
      </c>
    </row>
    <row r="13" spans="1:10" x14ac:dyDescent="0.3">
      <c r="A13" s="1" t="s">
        <v>22</v>
      </c>
      <c r="B13" s="1" t="s">
        <v>23</v>
      </c>
      <c r="C13" s="1" t="s">
        <v>21</v>
      </c>
      <c r="D13" s="5" t="str">
        <f>LOOKUP(C13,{"네일아트","바이올린","발레","스포츠댄스","요가","음악줄넘기","하모니카"},{11,22,33,44,55,66,77})&amp;LOOKUP(MID(B13,3,1),{"1","2"},{"M","W"})</f>
        <v>22M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0"/>
        <v>168000.00000000003</v>
      </c>
      <c r="J13" s="6" t="str" cm="1">
        <f t="array" ref="J13">fn보너스(E13,F13,G13)</f>
        <v/>
      </c>
    </row>
    <row r="14" spans="1:10" x14ac:dyDescent="0.3">
      <c r="A14" s="1" t="s">
        <v>49</v>
      </c>
      <c r="B14" s="1" t="s">
        <v>50</v>
      </c>
      <c r="C14" s="1" t="s">
        <v>21</v>
      </c>
      <c r="D14" s="5" t="str">
        <f>LOOKUP(C14,{"네일아트","바이올린","발레","스포츠댄스","요가","음악줄넘기","하모니카"},{11,22,33,44,55,66,77})&amp;LOOKUP(MID(B14,3,1),{"1","2"},{"M","W"})</f>
        <v>22W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0"/>
        <v>100000</v>
      </c>
      <c r="J14" s="6" t="str" cm="1">
        <f t="array" ref="J14">fn보너스(E14,F14,G14)</f>
        <v/>
      </c>
    </row>
    <row r="15" spans="1:10" x14ac:dyDescent="0.3">
      <c r="A15" s="1" t="s">
        <v>58</v>
      </c>
      <c r="B15" s="1" t="s">
        <v>59</v>
      </c>
      <c r="C15" s="1" t="s">
        <v>13</v>
      </c>
      <c r="D15" s="5" t="str">
        <f>LOOKUP(C15,{"네일아트","바이올린","발레","스포츠댄스","요가","음악줄넘기","하모니카"},{11,22,33,44,55,66,77})&amp;LOOKUP(MID(B15,3,1),{"1","2"},{"M","W"})</f>
        <v>44M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0"/>
        <v>151200</v>
      </c>
      <c r="J15" s="6" t="str" cm="1">
        <f t="array" ref="J15">fn보너스(E15,F15,G15)</f>
        <v/>
      </c>
    </row>
    <row r="16" spans="1:10" x14ac:dyDescent="0.3">
      <c r="A16" s="1" t="s">
        <v>27</v>
      </c>
      <c r="B16" s="1" t="s">
        <v>28</v>
      </c>
      <c r="C16" s="1" t="s">
        <v>17</v>
      </c>
      <c r="D16" s="5" t="str">
        <f>LOOKUP(C16,{"네일아트","바이올린","발레","스포츠댄스","요가","음악줄넘기","하모니카"},{11,22,33,44,55,66,77})&amp;LOOKUP(MID(B16,3,1),{"1","2"},{"M","W"})</f>
        <v>66M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0"/>
        <v>100000</v>
      </c>
      <c r="J16" s="6" t="str" cm="1">
        <f t="array" ref="J16">fn보너스(E16,F16,G16)</f>
        <v/>
      </c>
    </row>
    <row r="17" spans="1:10" x14ac:dyDescent="0.3">
      <c r="A17" s="1" t="s">
        <v>64</v>
      </c>
      <c r="B17" s="1" t="s">
        <v>65</v>
      </c>
      <c r="C17" s="1" t="s">
        <v>53</v>
      </c>
      <c r="D17" s="5" t="str">
        <f>LOOKUP(C17,{"네일아트","바이올린","발레","스포츠댄스","요가","음악줄넘기","하모니카"},{11,22,33,44,55,66,77})&amp;LOOKUP(MID(B17,3,1),{"1","2"},{"M","W"})</f>
        <v>33W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0"/>
        <v>100000</v>
      </c>
      <c r="J17" s="6" t="str" cm="1">
        <f t="array" ref="J17">fn보너스(E17,F17,G17)</f>
        <v/>
      </c>
    </row>
    <row r="18" spans="1:10" x14ac:dyDescent="0.3">
      <c r="A18" s="1" t="s">
        <v>24</v>
      </c>
      <c r="B18" s="1" t="s">
        <v>25</v>
      </c>
      <c r="C18" s="1" t="s">
        <v>26</v>
      </c>
      <c r="D18" s="5" t="str">
        <f>LOOKUP(C18,{"네일아트","바이올린","발레","스포츠댄스","요가","음악줄넘기","하모니카"},{11,22,33,44,55,66,77})&amp;LOOKUP(MID(B18,3,1),{"1","2"},{"M","W"})</f>
        <v>11W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0"/>
        <v>100000</v>
      </c>
      <c r="J18" s="6" t="str" cm="1">
        <f t="array" ref="J18">fn보너스(E18,F18,G18)</f>
        <v/>
      </c>
    </row>
    <row r="19" spans="1:10" x14ac:dyDescent="0.3">
      <c r="A19" s="1" t="s">
        <v>46</v>
      </c>
      <c r="B19" s="1" t="s">
        <v>45</v>
      </c>
      <c r="C19" s="1" t="s">
        <v>13</v>
      </c>
      <c r="D19" s="5" t="str">
        <f>LOOKUP(C19,{"네일아트","바이올린","발레","스포츠댄스","요가","음악줄넘기","하모니카"},{11,22,33,44,55,66,77})&amp;LOOKUP(MID(B19,3,1),{"1","2"},{"M","W"})</f>
        <v>44M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0"/>
        <v>100000</v>
      </c>
      <c r="J19" s="6" t="str" cm="1">
        <f t="array" ref="J19">fn보너스(E19,F19,G19)</f>
        <v/>
      </c>
    </row>
    <row r="20" spans="1:10" x14ac:dyDescent="0.3">
      <c r="A20" s="1" t="s">
        <v>51</v>
      </c>
      <c r="B20" s="1" t="s">
        <v>52</v>
      </c>
      <c r="C20" s="1" t="s">
        <v>53</v>
      </c>
      <c r="D20" s="5" t="str">
        <f>LOOKUP(C20,{"네일아트","바이올린","발레","스포츠댄스","요가","음악줄넘기","하모니카"},{11,22,33,44,55,66,77})&amp;LOOKUP(MID(B20,3,1),{"1","2"},{"M","W"})</f>
        <v>33W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0"/>
        <v>120000</v>
      </c>
      <c r="J20" s="6" t="str" cm="1">
        <f t="array" ref="J20">fn보너스(E20,F20,G20)</f>
        <v/>
      </c>
    </row>
    <row r="21" spans="1:10" x14ac:dyDescent="0.3">
      <c r="A21" s="1" t="s">
        <v>54</v>
      </c>
      <c r="B21" s="1" t="s">
        <v>55</v>
      </c>
      <c r="C21" s="1" t="s">
        <v>53</v>
      </c>
      <c r="D21" s="5" t="str">
        <f>LOOKUP(C21,{"네일아트","바이올린","발레","스포츠댄스","요가","음악줄넘기","하모니카"},{11,22,33,44,55,66,77})&amp;LOOKUP(MID(B21,3,1),{"1","2"},{"M","W"})</f>
        <v>33W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0"/>
        <v>380000</v>
      </c>
      <c r="J21" s="6" t="str" cm="1">
        <f t="array" ref="J21">fn보너스(E21,F21,G21)</f>
        <v/>
      </c>
    </row>
    <row r="22" spans="1:10" x14ac:dyDescent="0.3">
      <c r="A22" s="1" t="s">
        <v>61</v>
      </c>
      <c r="B22" s="1" t="s">
        <v>62</v>
      </c>
      <c r="C22" s="1" t="s">
        <v>63</v>
      </c>
      <c r="D22" s="5" t="str">
        <f>LOOKUP(C22,{"네일아트","바이올린","발레","스포츠댄스","요가","음악줄넘기","하모니카"},{11,22,33,44,55,66,77})&amp;LOOKUP(MID(B22,3,1),{"1","2"},{"M","W"})</f>
        <v>77M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0"/>
        <v>100000</v>
      </c>
      <c r="J22" s="6" t="str" cm="1">
        <f t="array" ref="J22">fn보너스(E22,F22,G22)</f>
        <v/>
      </c>
    </row>
    <row r="23" spans="1:10" x14ac:dyDescent="0.3">
      <c r="A23" s="1" t="s">
        <v>19</v>
      </c>
      <c r="B23" s="1" t="s">
        <v>20</v>
      </c>
      <c r="C23" s="1" t="s">
        <v>21</v>
      </c>
      <c r="D23" s="5" t="str">
        <f>LOOKUP(C23,{"네일아트","바이올린","발레","스포츠댄스","요가","음악줄넘기","하모니카"},{11,22,33,44,55,66,77})&amp;LOOKUP(MID(B23,3,1),{"1","2"},{"M","W"})</f>
        <v>22W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0"/>
        <v>480000</v>
      </c>
      <c r="J23" s="6" cm="1">
        <f t="array" ref="J23">fn보너스(E23,F23,G23)</f>
        <v>200000</v>
      </c>
    </row>
    <row r="24" spans="1:10" x14ac:dyDescent="0.3">
      <c r="A24" s="1" t="s">
        <v>31</v>
      </c>
      <c r="B24" s="1" t="s">
        <v>32</v>
      </c>
      <c r="C24" s="1" t="s">
        <v>17</v>
      </c>
      <c r="D24" s="5" t="str">
        <f>LOOKUP(C24,{"네일아트","바이올린","발레","스포츠댄스","요가","음악줄넘기","하모니카"},{11,22,33,44,55,66,77})&amp;LOOKUP(MID(B24,3,1),{"1","2"},{"M","W"})</f>
        <v>66M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0"/>
        <v>100000</v>
      </c>
      <c r="J24" s="6" t="str" cm="1">
        <f t="array" ref="J24">fn보너스(E24,F24,G24)</f>
        <v/>
      </c>
    </row>
    <row r="25" spans="1:10" x14ac:dyDescent="0.3">
      <c r="A25" s="1" t="s">
        <v>33</v>
      </c>
      <c r="B25" s="1" t="s">
        <v>34</v>
      </c>
      <c r="C25" s="1" t="s">
        <v>35</v>
      </c>
      <c r="D25" s="5" t="str">
        <f>LOOKUP(C25,{"네일아트","바이올린","발레","스포츠댄스","요가","음악줄넘기","하모니카"},{11,22,33,44,55,66,77})&amp;LOOKUP(MID(B25,3,1),{"1","2"},{"M","W"})</f>
        <v>55W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0"/>
        <v>360000</v>
      </c>
      <c r="J25" s="6" t="str" cm="1">
        <f t="array" ref="J25">fn보너스(E25,F25,G25)</f>
        <v/>
      </c>
    </row>
    <row r="26" spans="1:10" x14ac:dyDescent="0.3">
      <c r="A26" s="1" t="s">
        <v>15</v>
      </c>
      <c r="B26" s="1" t="s">
        <v>16</v>
      </c>
      <c r="C26" s="1" t="s">
        <v>17</v>
      </c>
      <c r="D26" s="5" t="str">
        <f>LOOKUP(C26,{"네일아트","바이올린","발레","스포츠댄스","요가","음악줄넘기","하모니카"},{11,22,33,44,55,66,77})&amp;LOOKUP(MID(B26,3,1),{"1","2"},{"M","W"})</f>
        <v>66M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0"/>
        <v>360000</v>
      </c>
      <c r="J26" s="6" t="str" cm="1">
        <f t="array" ref="J26">fn보너스(E26,F26,G26)</f>
        <v/>
      </c>
    </row>
    <row r="27" spans="1:10" x14ac:dyDescent="0.3">
      <c r="A27" s="1" t="s">
        <v>29</v>
      </c>
      <c r="B27" s="1" t="s">
        <v>30</v>
      </c>
      <c r="C27" s="1" t="s">
        <v>26</v>
      </c>
      <c r="D27" s="5" t="str">
        <f>LOOKUP(C27,{"네일아트","바이올린","발레","스포츠댄스","요가","음악줄넘기","하모니카"},{11,22,33,44,55,66,77})&amp;LOOKUP(MID(B27,3,1),{"1","2"},{"M","W"})</f>
        <v>11W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0"/>
        <v>720000</v>
      </c>
      <c r="J27" s="6" cm="1">
        <f t="array" ref="J27">fn보너스(E27,F27,G27)</f>
        <v>200000</v>
      </c>
    </row>
    <row r="29" spans="1:10" x14ac:dyDescent="0.3">
      <c r="A29" t="s">
        <v>68</v>
      </c>
      <c r="G29" t="s">
        <v>69</v>
      </c>
    </row>
    <row r="30" spans="1:10" x14ac:dyDescent="0.3">
      <c r="B30" s="15" t="s">
        <v>70</v>
      </c>
      <c r="C30" s="16"/>
      <c r="D30" s="16"/>
      <c r="E30" s="17"/>
      <c r="G30" s="1" t="s">
        <v>2</v>
      </c>
      <c r="H30" s="4" t="s">
        <v>71</v>
      </c>
      <c r="I30" s="4" t="s">
        <v>72</v>
      </c>
    </row>
    <row r="31" spans="1:10" x14ac:dyDescent="0.3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 t="str">
        <f t="array" ref="H31">TEXT(SUM(($C$4:$C$27=G31)*($E$4:$E$27)),"0명")</f>
        <v>120명</v>
      </c>
      <c r="I31" s="6">
        <f t="array" ref="I31">IFERROR(AVERAGEIFS($H$4:$H$27,$C$4:$C$27,$G31,$E$4:$E$27,"&gt;=50"),"")</f>
        <v>4800000</v>
      </c>
    </row>
    <row r="32" spans="1:10" x14ac:dyDescent="0.3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 t="str">
        <f t="array" ref="H32">TEXT(SUM(($C$4:$C$27=G32)*($E$4:$E$27)),"0명")</f>
        <v>117명</v>
      </c>
      <c r="I32" s="6">
        <f t="array" ref="I32">IFERROR(AVERAGEIFS($H$4:$H$27,$C$4:$C$27,$G32,$E$4:$E$27,"&gt;=50"),"")</f>
        <v>4000000</v>
      </c>
    </row>
    <row r="33" spans="1:9" x14ac:dyDescent="0.3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 t="str">
        <f t="array" ref="H33">TEXT(SUM(($C$4:$C$27=G33)*($E$4:$E$27)),"0명")</f>
        <v>126명</v>
      </c>
      <c r="I33" s="6" t="str">
        <f t="array" ref="I33">IFERROR(AVERAGEIFS($H$4:$H$27,$C$4:$C$27,$G33,$E$4:$E$27,"&gt;=50"),"")</f>
        <v/>
      </c>
    </row>
    <row r="34" spans="1:9" x14ac:dyDescent="0.3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 t="str">
        <f t="array" ref="H34">TEXT(SUM(($C$4:$C$27=G34)*($E$4:$E$27)),"0명")</f>
        <v>259명</v>
      </c>
      <c r="I34" s="6">
        <f t="array" ref="I34">IFERROR(AVERAGEIFS($H$4:$H$27,$C$4:$C$27,$G34,$E$4:$E$27,"&gt;=50"),"")</f>
        <v>2633333.3333333335</v>
      </c>
    </row>
    <row r="35" spans="1:9" x14ac:dyDescent="0.3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 t="str">
        <f t="array" ref="H35">TEXT(SUM(($C$4:$C$27=G35)*($E$4:$E$27)),"0명")</f>
        <v>218명</v>
      </c>
      <c r="I35" s="6">
        <f t="array" ref="I35">IFERROR(AVERAGEIFS($H$4:$H$27,$C$4:$C$27,$G35,$E$4:$E$27,"&gt;=50"),"")</f>
        <v>3800000</v>
      </c>
    </row>
    <row r="36" spans="1:9" x14ac:dyDescent="0.3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 t="str">
        <f t="array" ref="H36">TEXT(SUM(($C$4:$C$27=G36)*($E$4:$E$27)),"0명")</f>
        <v>314명</v>
      </c>
      <c r="I36" s="6">
        <f t="array" ref="I36">IFERROR(AVERAGEIFS($H$4:$H$27,$C$4:$C$27,$G36,$E$4:$E$27,"&gt;=50"),"")</f>
        <v>2846666.6666666665</v>
      </c>
    </row>
    <row r="37" spans="1:9" x14ac:dyDescent="0.3">
      <c r="G37" s="1" t="s">
        <v>63</v>
      </c>
      <c r="H37" s="1" t="str">
        <f t="array" ref="H37">TEXT(SUM(($C$4:$C$27=G37)*($E$4:$E$27)),"0명")</f>
        <v>42명</v>
      </c>
      <c r="I37" s="6" t="str">
        <f t="array" ref="I37">IFERROR(AVERAGEIFS($H$4:$H$27,$C$4:$C$27,$G37,$E$4:$E$27,"&gt;=50"),"")</f>
        <v/>
      </c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2:D14"/>
  <sheetViews>
    <sheetView workbookViewId="0">
      <selection activeCell="G15" sqref="G15"/>
    </sheetView>
  </sheetViews>
  <sheetFormatPr defaultRowHeight="16.5" x14ac:dyDescent="0.3"/>
  <cols>
    <col min="1" max="1" width="7.5" bestFit="1" customWidth="1"/>
    <col min="2" max="2" width="11.25" bestFit="1" customWidth="1"/>
    <col min="3" max="3" width="7.375" bestFit="1" customWidth="1"/>
    <col min="4" max="4" width="14.5" bestFit="1" customWidth="1"/>
    <col min="5" max="8" width="11.25" bestFit="1" customWidth="1"/>
    <col min="9" max="9" width="7.375" bestFit="1" customWidth="1"/>
  </cols>
  <sheetData>
    <row r="2" spans="1:4" x14ac:dyDescent="0.3">
      <c r="A2" s="12" t="s">
        <v>3</v>
      </c>
      <c r="B2" s="12" t="s">
        <v>2</v>
      </c>
      <c r="C2" t="s">
        <v>80</v>
      </c>
      <c r="D2" t="s">
        <v>79</v>
      </c>
    </row>
    <row r="3" spans="1:4" x14ac:dyDescent="0.3">
      <c r="A3" t="s">
        <v>18</v>
      </c>
      <c r="B3" t="s">
        <v>13</v>
      </c>
      <c r="C3" s="18">
        <v>4</v>
      </c>
      <c r="D3" s="13">
        <v>0.15552523874488403</v>
      </c>
    </row>
    <row r="4" spans="1:4" x14ac:dyDescent="0.3">
      <c r="B4" t="s">
        <v>17</v>
      </c>
      <c r="C4" s="18">
        <v>4</v>
      </c>
      <c r="D4" s="13">
        <v>0.1432469304229195</v>
      </c>
    </row>
    <row r="5" spans="1:4" x14ac:dyDescent="0.3">
      <c r="B5" t="s">
        <v>21</v>
      </c>
      <c r="C5" s="18">
        <v>1</v>
      </c>
      <c r="D5" s="13">
        <v>4.0927694406548434E-2</v>
      </c>
    </row>
    <row r="6" spans="1:4" x14ac:dyDescent="0.3">
      <c r="B6" t="s">
        <v>63</v>
      </c>
      <c r="C6" s="18">
        <v>1</v>
      </c>
      <c r="D6" s="13">
        <v>3.2742155525238743E-2</v>
      </c>
    </row>
    <row r="7" spans="1:4" x14ac:dyDescent="0.3">
      <c r="B7" t="s">
        <v>26</v>
      </c>
      <c r="C7" s="18">
        <v>1</v>
      </c>
      <c r="D7" s="13">
        <v>2.4556616643929059E-2</v>
      </c>
    </row>
    <row r="8" spans="1:4" x14ac:dyDescent="0.3">
      <c r="A8" t="s">
        <v>81</v>
      </c>
      <c r="C8" s="18">
        <v>11</v>
      </c>
      <c r="D8" s="13">
        <v>0.39699863574351979</v>
      </c>
    </row>
    <row r="9" spans="1:4" x14ac:dyDescent="0.3">
      <c r="A9" t="s">
        <v>14</v>
      </c>
      <c r="B9" t="s">
        <v>53</v>
      </c>
      <c r="C9" s="18">
        <v>4</v>
      </c>
      <c r="D9" s="13">
        <v>0.208731241473397</v>
      </c>
    </row>
    <row r="10" spans="1:4" x14ac:dyDescent="0.3">
      <c r="B10" t="s">
        <v>35</v>
      </c>
      <c r="C10" s="18">
        <v>4</v>
      </c>
      <c r="D10" s="13">
        <v>0.165075034106412</v>
      </c>
    </row>
    <row r="11" spans="1:4" x14ac:dyDescent="0.3">
      <c r="B11" t="s">
        <v>26</v>
      </c>
      <c r="C11" s="18">
        <v>3</v>
      </c>
      <c r="D11" s="13">
        <v>0.13642564802182811</v>
      </c>
    </row>
    <row r="12" spans="1:4" x14ac:dyDescent="0.3">
      <c r="B12" t="s">
        <v>21</v>
      </c>
      <c r="C12" s="18">
        <v>2</v>
      </c>
      <c r="D12" s="13">
        <v>9.2769440654843105E-2</v>
      </c>
    </row>
    <row r="13" spans="1:4" x14ac:dyDescent="0.3">
      <c r="A13" t="s">
        <v>82</v>
      </c>
      <c r="C13" s="18">
        <v>13</v>
      </c>
      <c r="D13" s="13">
        <v>0.60300136425648021</v>
      </c>
    </row>
    <row r="14" spans="1:4" x14ac:dyDescent="0.3">
      <c r="A14" t="s">
        <v>78</v>
      </c>
      <c r="C14" s="18">
        <v>24</v>
      </c>
      <c r="D14" s="13">
        <v>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C3" sqref="C3:C26"/>
    </sheetView>
  </sheetViews>
  <sheetFormatPr defaultRowHeight="16.5" x14ac:dyDescent="0.3"/>
  <cols>
    <col min="2" max="2" width="11" bestFit="1" customWidth="1"/>
    <col min="5" max="5" width="10.875" bestFit="1" customWidth="1"/>
    <col min="7" max="7" width="11" customWidth="1"/>
  </cols>
  <sheetData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sortState xmlns:xlrd2="http://schemas.microsoft.com/office/spreadsheetml/2017/richdata2" columnSort="1" ref="D2:G26">
    <sortCondition ref="D2:G2" customList="수강인원,근무시간,근무일수,월급여액"/>
  </sortState>
  <phoneticPr fontId="1" type="noConversion"/>
  <dataValidations count="1">
    <dataValidation type="list" errorStyle="information" allowBlank="1" showInputMessage="1" showErrorMessage="1" errorTitle="입력오류" error="1과 2 중에서 선택해야 합니다." promptTitle="입력" prompt="1은 남자 2는 여자" sqref="C3:C26" xr:uid="{26F04680-934B-4F91-8D46-33100C396EE6}">
      <formula1>"1,2"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L16" sqref="L16"/>
    </sheetView>
  </sheetViews>
  <sheetFormatPr defaultRowHeight="16.5" x14ac:dyDescent="0.3"/>
  <cols>
    <col min="2" max="2" width="21.125" bestFit="1" customWidth="1"/>
    <col min="4" max="4" width="12.375" bestFit="1" customWidth="1"/>
  </cols>
  <sheetData>
    <row r="2" spans="2:4" x14ac:dyDescent="0.3">
      <c r="B2" t="s">
        <v>73</v>
      </c>
    </row>
    <row r="3" spans="2:4" x14ac:dyDescent="0.3">
      <c r="B3" s="1" t="s">
        <v>2</v>
      </c>
      <c r="C3" s="1" t="s">
        <v>4</v>
      </c>
      <c r="D3" s="1" t="s">
        <v>7</v>
      </c>
    </row>
    <row r="4" spans="2:4" x14ac:dyDescent="0.3">
      <c r="B4" s="1" t="s">
        <v>26</v>
      </c>
      <c r="C4" s="2">
        <v>18</v>
      </c>
      <c r="D4" s="9">
        <v>1600000</v>
      </c>
    </row>
    <row r="5" spans="2:4" x14ac:dyDescent="0.3">
      <c r="B5" s="1" t="s">
        <v>21</v>
      </c>
      <c r="C5" s="2">
        <v>42</v>
      </c>
      <c r="D5" s="9">
        <v>2400000</v>
      </c>
    </row>
    <row r="6" spans="2:4" x14ac:dyDescent="0.3">
      <c r="B6" s="1" t="s">
        <v>53</v>
      </c>
      <c r="C6" s="2">
        <v>21</v>
      </c>
      <c r="D6" s="9">
        <v>2400000</v>
      </c>
    </row>
    <row r="7" spans="2:4" x14ac:dyDescent="0.3">
      <c r="B7" s="1" t="s">
        <v>13</v>
      </c>
      <c r="C7" s="2">
        <v>63</v>
      </c>
      <c r="D7" s="9">
        <v>2860000</v>
      </c>
    </row>
    <row r="8" spans="2:4" x14ac:dyDescent="0.3">
      <c r="B8" s="1" t="s">
        <v>35</v>
      </c>
      <c r="C8" s="2">
        <v>26</v>
      </c>
      <c r="D8" s="9">
        <v>1280000</v>
      </c>
    </row>
    <row r="9" spans="2:4" x14ac:dyDescent="0.3">
      <c r="B9" s="1" t="s">
        <v>17</v>
      </c>
      <c r="C9" s="2">
        <v>69</v>
      </c>
      <c r="D9" s="9">
        <v>3000000</v>
      </c>
    </row>
    <row r="10" spans="2:4" x14ac:dyDescent="0.3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7" sqref="J7"/>
    </sheetView>
  </sheetViews>
  <sheetFormatPr defaultRowHeight="16.5" x14ac:dyDescent="0.3"/>
  <cols>
    <col min="1" max="1" width="7.125" bestFit="1" customWidth="1"/>
    <col min="2" max="2" width="11" bestFit="1" customWidth="1"/>
    <col min="3" max="3" width="5.25" bestFit="1" customWidth="1"/>
    <col min="7" max="7" width="10.875" bestFit="1" customWidth="1"/>
    <col min="8" max="8" width="1.75" customWidth="1"/>
    <col min="9" max="9" width="10.75" customWidth="1"/>
  </cols>
  <sheetData>
    <row r="1" spans="1:7" x14ac:dyDescent="0.3">
      <c r="A1" t="s">
        <v>66</v>
      </c>
    </row>
    <row r="2" spans="1:7" x14ac:dyDescent="0.3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1" t="s">
        <v>51</v>
      </c>
      <c r="B3" s="2" t="s">
        <v>53</v>
      </c>
      <c r="C3" s="14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3">
      <c r="A4" s="1" t="s">
        <v>54</v>
      </c>
      <c r="B4" s="2" t="s">
        <v>53</v>
      </c>
      <c r="C4" s="14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3">
      <c r="A5" s="1" t="s">
        <v>56</v>
      </c>
      <c r="B5" s="2" t="s">
        <v>53</v>
      </c>
      <c r="C5" s="14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3">
      <c r="A6" s="1" t="s">
        <v>58</v>
      </c>
      <c r="B6" s="2" t="s">
        <v>13</v>
      </c>
      <c r="C6" s="14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3">
      <c r="A7" s="1" t="s">
        <v>11</v>
      </c>
      <c r="B7" s="2" t="s">
        <v>13</v>
      </c>
      <c r="C7" s="14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3">
      <c r="A8" s="1" t="s">
        <v>15</v>
      </c>
      <c r="B8" s="2" t="s">
        <v>17</v>
      </c>
      <c r="C8" s="14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3">
      <c r="A9" s="1" t="s">
        <v>19</v>
      </c>
      <c r="B9" s="2" t="s">
        <v>21</v>
      </c>
      <c r="C9" s="14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3">
      <c r="A10" s="1" t="s">
        <v>22</v>
      </c>
      <c r="B10" s="2" t="s">
        <v>21</v>
      </c>
      <c r="C10" s="14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3">
      <c r="A11" s="1" t="s">
        <v>24</v>
      </c>
      <c r="B11" s="2" t="s">
        <v>26</v>
      </c>
      <c r="C11" s="14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3">
      <c r="A12" s="1" t="s">
        <v>31</v>
      </c>
      <c r="B12" s="2" t="s">
        <v>17</v>
      </c>
      <c r="C12" s="14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3">
      <c r="A13" s="1" t="s">
        <v>33</v>
      </c>
      <c r="B13" s="2" t="s">
        <v>35</v>
      </c>
      <c r="C13" s="14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3">
      <c r="A14" s="1" t="s">
        <v>36</v>
      </c>
      <c r="B14" s="2" t="s">
        <v>17</v>
      </c>
      <c r="C14" s="14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3">
      <c r="A15" s="1" t="s">
        <v>38</v>
      </c>
      <c r="B15" s="2" t="s">
        <v>35</v>
      </c>
      <c r="C15" s="14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3">
      <c r="A16" s="1" t="s">
        <v>40</v>
      </c>
      <c r="B16" s="2" t="s">
        <v>26</v>
      </c>
      <c r="C16" s="14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3">
      <c r="A17" s="1" t="s">
        <v>42</v>
      </c>
      <c r="B17" s="2" t="s">
        <v>26</v>
      </c>
      <c r="C17" s="14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3">
      <c r="A18" s="1" t="s">
        <v>44</v>
      </c>
      <c r="B18" s="2" t="s">
        <v>13</v>
      </c>
      <c r="C18" s="14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3">
      <c r="A19" s="1" t="s">
        <v>27</v>
      </c>
      <c r="B19" s="2" t="s">
        <v>17</v>
      </c>
      <c r="C19" s="14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3">
      <c r="A20" s="1" t="s">
        <v>29</v>
      </c>
      <c r="B20" s="2" t="s">
        <v>26</v>
      </c>
      <c r="C20" s="14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3">
      <c r="A21" s="1" t="s">
        <v>46</v>
      </c>
      <c r="B21" s="2" t="s">
        <v>13</v>
      </c>
      <c r="C21" s="14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3">
      <c r="A22" s="1" t="s">
        <v>47</v>
      </c>
      <c r="B22" s="2" t="s">
        <v>35</v>
      </c>
      <c r="C22" s="14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3">
      <c r="A23" s="1" t="s">
        <v>49</v>
      </c>
      <c r="B23" s="2" t="s">
        <v>21</v>
      </c>
      <c r="C23" s="14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3">
      <c r="A24" s="1" t="s">
        <v>60</v>
      </c>
      <c r="B24" s="2" t="s">
        <v>35</v>
      </c>
      <c r="C24" s="14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3">
      <c r="A25" s="1" t="s">
        <v>61</v>
      </c>
      <c r="B25" s="2" t="s">
        <v>63</v>
      </c>
      <c r="C25" s="14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3">
      <c r="A26" s="1" t="s">
        <v>64</v>
      </c>
      <c r="B26" s="2" t="s">
        <v>53</v>
      </c>
      <c r="C26" s="14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conditionalFormatting sqref="G3:G26">
    <cfRule type="dataBar" priority="1">
      <dataBar>
        <cfvo type="min"/>
        <cfvo type="max"/>
        <color rgb="FFFF555A"/>
      </dataBar>
      <extLst>
        <ext xmlns:x14="http://schemas.microsoft.com/office/spreadsheetml/2009/9/main" uri="{B025F937-C7B1-47D3-B67F-A62EFF666E3E}">
          <x14:id>{9682EFFA-DB88-4E68-A785-3A9DADE62041}</x14:id>
        </ext>
      </extLs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3" name="Button 1">
              <controlPr defaultSize="0" print="0" autoFill="0" autoPict="0" macro="[0]!성별표시">
                <anchor moveWithCells="1" sizeWithCells="1">
                  <from>
                    <xdr:col>8</xdr:col>
                    <xdr:colOff>19050</xdr:colOff>
                    <xdr:row>1</xdr:row>
                    <xdr:rowOff>28575</xdr:rowOff>
                  </from>
                  <to>
                    <xdr:col>8</xdr:col>
                    <xdr:colOff>809625</xdr:colOff>
                    <xdr:row>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4" name="Button 2">
              <controlPr defaultSize="0" print="0" autoFill="0" autoPict="0" macro="[0]!조건부서식">
                <anchor moveWithCells="1" sizeWithCells="1">
                  <from>
                    <xdr:col>8</xdr:col>
                    <xdr:colOff>38100</xdr:colOff>
                    <xdr:row>4</xdr:row>
                    <xdr:rowOff>28575</xdr:rowOff>
                  </from>
                  <to>
                    <xdr:col>8</xdr:col>
                    <xdr:colOff>800100</xdr:colOff>
                    <xdr:row>5</xdr:row>
                    <xdr:rowOff>180975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682EFFA-DB88-4E68-A785-3A9DADE62041}">
            <x14:dataBar minLength="0" maxLength="100" border="1" negativeBarBorderColorSameAsPositive="0">
              <x14:cfvo type="autoMin"/>
              <x14:cfvo type="autoMax"/>
              <x14:borderColor rgb="FFFF555A"/>
              <x14:negativeFillColor rgb="FFFF0000"/>
              <x14:negativeBorderColor rgb="FFFF0000"/>
              <x14:axisColor rgb="FF000000"/>
            </x14:dataBar>
          </x14:cfRule>
          <xm:sqref>G3:G26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M10" sqref="M10"/>
    </sheetView>
  </sheetViews>
  <sheetFormatPr defaultRowHeight="16.5" x14ac:dyDescent="0.3"/>
  <cols>
    <col min="3" max="3" width="11" bestFit="1" customWidth="1"/>
    <col min="8" max="8" width="10.875" bestFit="1" customWidth="1"/>
  </cols>
  <sheetData>
    <row r="1" spans="1:8" x14ac:dyDescent="0.3">
      <c r="A1" t="s">
        <v>66</v>
      </c>
    </row>
    <row r="2" spans="1:8" x14ac:dyDescent="0.3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3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3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3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3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3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3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3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3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3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3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3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3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3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3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3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3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3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3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3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3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3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3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3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3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0</xdr:colOff>
                <xdr:row>3</xdr:row>
                <xdr:rowOff>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6 e c W 3 T d k j K l A A A A 9 g A A A B I A H A B D b 2 5 m a W c v U G F j a 2 F n Z S 5 4 b W w g o h g A K K A U A A A A A A A A A A A A A A A A A A A A A A A A A A A A h Y 8 9 D o I w A I W v Q r r T H z Q R S S m D o 5 I Y T Y x r U y o 0 Q G t o s d z N w S N 5 B T G K u j m + 7 3 3 D e / f r j W Z D 2 w Q X 2 V l l d A o I x C C Q W p h C 6 T I F v T u F M c g Y 3 X J R 8 1 I G o 6 x t M t g i B Z V z 5 w Q h 7 z 3 0 M 2 i 6 E k U Y E 3 T M N 3 t R y Z a D j 6 z + y 6 H S 1 n E t J G D 0 8 B r D I k j m S 0 g W M c Q U T Z D m S n + F a N z 7 b H 8 g X f W N 6 z v J a h O u d x R N k a L 3 B / Y A U E s D B B Q A A g A I A E + n n F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P p 5 x b K I p H u A 4 A A A A R A A A A E w A c A E Z v c m 1 1 b G F z L 1 N l Y 3 R p b 2 4 x L m 0 g o h g A K K A U A A A A A A A A A A A A A A A A A A A A A A A A A A A A K 0 5 N L s n M z 1 M I h t C G 1 g B Q S w E C L Q A U A A I A C A B P p 5 x b d N 2 S M q U A A A D 2 A A A A E g A A A A A A A A A A A A A A A A A A A A A A Q 2 9 u Z m l n L 1 B h Y 2 t h Z 2 U u e G 1 s U E s B A i 0 A F A A C A A g A T 6 e c W w / K 6 a u k A A A A 6 Q A A A B M A A A A A A A A A A A A A A A A A 8 Q A A A F t D b 2 5 0 Z W 5 0 X 1 R 5 c G V z X S 5 4 b W x Q S w E C L Q A U A A I A C A B P p 5 x b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3 6 f S j l 6 j N k G 3 / N B U x x z C j A A A A A A C A A A A A A A Q Z g A A A A E A A C A A A A D Y C X R p B 3 p h B T M w j 3 p f l W H z C P g 8 g h C U Y 6 6 J w S i 8 u m + Y H g A A A A A O g A A A A A I A A C A A A A C 0 E W F Q Z Y T m K j f 0 c a O 0 6 R d f T D R + i 1 Z T a H e b C J q y F V S m O l A A A A A T g n s b B x P t a o 8 0 z G V L R L 4 F E k I X W C u t V j M N g W u Z K V 5 p 2 N O l z b c r U g O W m F V E a + 4 g g 7 H p c n B 4 P w 7 q k q Q Z J + 1 k Y J p p v h 1 e D Y m L H 0 r t c f P j 3 r g V P E A A A A A x E C R U X K e J k q 8 1 Y Y X X x S V E Z K 2 I T W G T b L B F O Z w y O v Z h e + P B 0 o n E j q b d 9 6 t v + k d Y b d 6 K 4 X P M A 2 V k 8 2 8 a W B i Q K 8 x l < / D a t a M a s h u p > 
</file>

<file path=customXml/itemProps1.xml><?xml version="1.0" encoding="utf-8"?>
<ds:datastoreItem xmlns:ds="http://schemas.openxmlformats.org/officeDocument/2006/customXml" ds:itemID="{BF149396-2528-423C-8ECE-1FDE8AE841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민숴민숴 민숴민숴</cp:lastModifiedBy>
  <cp:lastPrinted>2025-12-28T11:45:54Z</cp:lastPrinted>
  <dcterms:created xsi:type="dcterms:W3CDTF">2023-08-09T00:13:15Z</dcterms:created>
  <dcterms:modified xsi:type="dcterms:W3CDTF">2025-12-28T12:34:02Z</dcterms:modified>
</cp:coreProperties>
</file>