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junye\Desktop\컴활1급 실기 기출문제집 복습\02 최신기출유형\06회\"/>
    </mc:Choice>
  </mc:AlternateContent>
  <xr:revisionPtr revIDLastSave="0" documentId="13_ncr:1_{4D373053-B88E-4C9D-B57C-3B75261BB486}" xr6:coauthVersionLast="47" xr6:coauthVersionMax="47" xr10:uidLastSave="{00000000-0000-0000-0000-000000000000}"/>
  <bookViews>
    <workbookView xWindow="-110" yWindow="-110" windowWidth="19420" windowHeight="11500" activeTab="2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시나리오 요약" sheetId="9" r:id="rId5"/>
    <sheet name="분석작업-2" sheetId="5" r:id="rId6"/>
    <sheet name="기타작업-1" sheetId="6" r:id="rId7"/>
    <sheet name="기타작업-2" sheetId="7" r:id="rId8"/>
    <sheet name="기타작업-3" sheetId="8" r:id="rId9"/>
  </sheets>
  <functionGroups builtInGroupCount="19"/>
  <definedNames>
    <definedName name="_xlnm._FilterDatabase" localSheetId="0" hidden="1">'기본작업-1'!$A$2:$F$33</definedName>
    <definedName name="_xlnm.Criteria" localSheetId="0">'기본작업-1'!$A$35:$A$36</definedName>
    <definedName name="_xlnm.Extract" localSheetId="0">'기본작업-1'!$A$38:$D$38</definedName>
    <definedName name="_xlnm.Print_Area" localSheetId="1">'기본작업-2'!$B$1:$D$19</definedName>
  </definedNames>
  <calcPr calcId="191029"/>
  <pivotCaches>
    <pivotCache cacheId="2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2" i="3" l="1" a="1"/>
  <c r="G32" i="3" s="1"/>
  <c r="H32" i="3" a="1"/>
  <c r="H32" i="3"/>
  <c r="G33" i="3" a="1"/>
  <c r="G33" i="3" s="1"/>
  <c r="H33" i="3" a="1"/>
  <c r="H33" i="3"/>
  <c r="G34" i="3" a="1"/>
  <c r="G34" i="3" s="1"/>
  <c r="H34" i="3" a="1"/>
  <c r="H34" i="3" s="1"/>
  <c r="G35" i="3" a="1"/>
  <c r="G35" i="3" s="1"/>
  <c r="H35" i="3" a="1"/>
  <c r="H35" i="3" s="1"/>
  <c r="F33" i="3" a="1"/>
  <c r="F33" i="3"/>
  <c r="F34" i="3" a="1"/>
  <c r="F34" i="3"/>
  <c r="F35" i="3" a="1"/>
  <c r="F35" i="3"/>
  <c r="F32" i="3" a="1"/>
  <c r="F32" i="3"/>
  <c r="A32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3" i="3"/>
  <c r="A36" i="1"/>
  <c r="G4" i="5"/>
  <c r="G5" i="5"/>
  <c r="G6" i="5"/>
  <c r="G7" i="5"/>
  <c r="G8" i="5"/>
  <c r="I4" i="3" a="1"/>
  <c r="I8" i="3" a="1"/>
  <c r="I12" i="3" a="1"/>
  <c r="I16" i="3" a="1"/>
  <c r="I20" i="3" a="1"/>
  <c r="I24" i="3" a="1"/>
  <c r="I28" i="3" a="1"/>
  <c r="I5" i="3" a="1"/>
  <c r="I9" i="3" a="1"/>
  <c r="I13" i="3" a="1"/>
  <c r="I17" i="3" a="1"/>
  <c r="I21" i="3" a="1"/>
  <c r="I25" i="3" a="1"/>
  <c r="I6" i="3" a="1"/>
  <c r="I10" i="3" a="1"/>
  <c r="I14" i="3" a="1"/>
  <c r="I18" i="3" a="1"/>
  <c r="I22" i="3" a="1"/>
  <c r="I26" i="3" a="1"/>
  <c r="I7" i="3" a="1"/>
  <c r="I11" i="3" a="1"/>
  <c r="I15" i="3" a="1"/>
  <c r="I19" i="3" a="1"/>
  <c r="I23" i="3" a="1"/>
  <c r="I27" i="3" a="1"/>
  <c r="I3" i="3" a="1"/>
  <c r="I27" i="3" l="1"/>
  <c r="I23" i="3"/>
  <c r="I19" i="3"/>
  <c r="I15" i="3"/>
  <c r="I11" i="3"/>
  <c r="I7" i="3"/>
  <c r="I26" i="3"/>
  <c r="I22" i="3"/>
  <c r="I18" i="3"/>
  <c r="I14" i="3"/>
  <c r="I10" i="3"/>
  <c r="I6" i="3"/>
  <c r="I25" i="3"/>
  <c r="I21" i="3"/>
  <c r="I17" i="3"/>
  <c r="I13" i="3"/>
  <c r="I9" i="3"/>
  <c r="I5" i="3"/>
  <c r="I28" i="3"/>
  <c r="I24" i="3"/>
  <c r="I20" i="3"/>
  <c r="I16" i="3"/>
  <c r="I12" i="3"/>
  <c r="I8" i="3"/>
  <c r="I4" i="3"/>
  <c r="I3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DAB2048-DEFB-4C1D-9E5A-807DB5CA792C}" keepAlive="1" name="쿼리 - 판매정보" description="통합 문서의 '판매정보' 쿼리에 대한 연결입니다." type="5" refreshedVersion="8" background="1">
    <dbPr connection="Provider=Microsoft.Mashup.OleDb.1;Data Source=$Workbook$;Location=판매정보;Extended Properties=&quot;&quot;" command="SELECT * FROM [판매정보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<sst xmlns="http://schemas.openxmlformats.org/spreadsheetml/2006/main" count="403" uniqueCount="215">
  <si>
    <t>제품코드</t>
  </si>
  <si>
    <t>제품명</t>
  </si>
  <si>
    <t>제약회사</t>
  </si>
  <si>
    <t>단가</t>
  </si>
  <si>
    <t>등록일자</t>
  </si>
  <si>
    <t>실적</t>
  </si>
  <si>
    <t>A-156</t>
  </si>
  <si>
    <t>건웅 미소프로스톨정</t>
  </si>
  <si>
    <t>건웅제약</t>
  </si>
  <si>
    <t>B-160</t>
  </si>
  <si>
    <t>건웅파모티딘정20mg</t>
  </si>
  <si>
    <t>A-159</t>
  </si>
  <si>
    <t>건일로딘정100mg</t>
  </si>
  <si>
    <t>건일제약</t>
  </si>
  <si>
    <t>A-170</t>
  </si>
  <si>
    <t>경남염산라니티딘정300mg</t>
  </si>
  <si>
    <t>경남제약</t>
  </si>
  <si>
    <t>C-151</t>
  </si>
  <si>
    <t>그랜솔주 250ml(5%)</t>
  </si>
  <si>
    <t>한올제약</t>
  </si>
  <si>
    <t>D-324</t>
  </si>
  <si>
    <t>기넥신에프연질캅셀</t>
  </si>
  <si>
    <t>SK제약</t>
  </si>
  <si>
    <t>A-163</t>
  </si>
  <si>
    <t>게르시린현탁액</t>
  </si>
  <si>
    <t>경인제약</t>
  </si>
  <si>
    <t>A-174</t>
  </si>
  <si>
    <t>경인염화리소짐정90mg</t>
  </si>
  <si>
    <t>C-132</t>
  </si>
  <si>
    <t>고려은단파모티딘정20mg</t>
  </si>
  <si>
    <t>고려은단</t>
  </si>
  <si>
    <t>C-136</t>
  </si>
  <si>
    <t>광명피록시캄근육주사</t>
  </si>
  <si>
    <t>광명제약</t>
  </si>
  <si>
    <t>C-144</t>
  </si>
  <si>
    <t>국제세파드록실캅셀</t>
  </si>
  <si>
    <t>국제약품</t>
  </si>
  <si>
    <t>A-162</t>
  </si>
  <si>
    <t>게론-지현탁액</t>
  </si>
  <si>
    <t>C-150</t>
  </si>
  <si>
    <t>그랑파제삼중정</t>
  </si>
  <si>
    <t>안국약품</t>
  </si>
  <si>
    <t>C-148</t>
  </si>
  <si>
    <t>국제황산리보스타마이신주1g</t>
  </si>
  <si>
    <t>C-137</t>
  </si>
  <si>
    <t>구루메포민정250mg</t>
  </si>
  <si>
    <t>영풍제약</t>
  </si>
  <si>
    <t>A-150</t>
  </si>
  <si>
    <t>개비콘정</t>
  </si>
  <si>
    <t>유유산업</t>
  </si>
  <si>
    <t>D-328</t>
  </si>
  <si>
    <t>나나비놀캅셀</t>
  </si>
  <si>
    <t>보람제약</t>
  </si>
  <si>
    <t>D-338</t>
  </si>
  <si>
    <t>나리돌캅셀</t>
  </si>
  <si>
    <t>A-148</t>
  </si>
  <si>
    <t>개비콘액</t>
  </si>
  <si>
    <t>C-140</t>
  </si>
  <si>
    <t>구아브라신캅셀</t>
  </si>
  <si>
    <t>C-161</t>
  </si>
  <si>
    <t>그리코민정</t>
  </si>
  <si>
    <t>일성신약</t>
  </si>
  <si>
    <t>C-165</t>
  </si>
  <si>
    <t>그린시드정</t>
  </si>
  <si>
    <t>웰화이드코리아</t>
  </si>
  <si>
    <t>A-173</t>
  </si>
  <si>
    <t>경인아테놀올정50mg</t>
  </si>
  <si>
    <t>C-131</t>
  </si>
  <si>
    <t>고려 아시클로버크림</t>
  </si>
  <si>
    <t>고려제약</t>
  </si>
  <si>
    <t>C-134</t>
  </si>
  <si>
    <t>골둠주사</t>
  </si>
  <si>
    <t>극동제약</t>
  </si>
  <si>
    <t>A-166</t>
  </si>
  <si>
    <t>겐트리손크림</t>
  </si>
  <si>
    <t>신풍제약</t>
  </si>
  <si>
    <t>C-169</t>
  </si>
  <si>
    <t>극동 메토카르바몰정</t>
  </si>
  <si>
    <t>C-138</t>
  </si>
  <si>
    <t>구루메포민정500mg</t>
  </si>
  <si>
    <t>C-162</t>
  </si>
  <si>
    <t>그리콜정</t>
  </si>
  <si>
    <t>동광제약</t>
  </si>
  <si>
    <t>C-128</t>
  </si>
  <si>
    <t>계명노르플록사신캅셀</t>
  </si>
  <si>
    <t>A-140</t>
  </si>
  <si>
    <t>각시원정</t>
  </si>
  <si>
    <t>초당약품</t>
  </si>
  <si>
    <t>가네이드에프연질캅셀</t>
  </si>
  <si>
    <t>건웅 딜티아젬서방정 90mg</t>
  </si>
  <si>
    <t>건웅 소브레롤캅셀</t>
  </si>
  <si>
    <t>국제 니페디핀연질캅셀 10mg</t>
  </si>
  <si>
    <t>국제세포탁심나트륨주1g</t>
  </si>
  <si>
    <t>그랜솔주 500ml(5%)</t>
  </si>
  <si>
    <t>그린팜캅셀</t>
  </si>
  <si>
    <t>근화황산리보스타마이신주500mg</t>
  </si>
  <si>
    <t>글리슈린정</t>
  </si>
  <si>
    <t>나스란정20mg</t>
  </si>
  <si>
    <t>[표1]</t>
  </si>
  <si>
    <t>출시일자</t>
  </si>
  <si>
    <t>제품명2</t>
  </si>
  <si>
    <t>판매량</t>
  </si>
  <si>
    <t>금액</t>
  </si>
  <si>
    <t>비고</t>
  </si>
  <si>
    <t>건웅 로딘정 100mg</t>
  </si>
  <si>
    <t>국제 구루메포민정 250mg</t>
  </si>
  <si>
    <t>B-174</t>
  </si>
  <si>
    <t>경인 염화리소짐정 90mg</t>
  </si>
  <si>
    <t>C-124</t>
  </si>
  <si>
    <t>경인 파모티딘정 40mg</t>
  </si>
  <si>
    <t>D-170</t>
  </si>
  <si>
    <t>극동 테녹시캄정 20mg</t>
  </si>
  <si>
    <t>D-146</t>
  </si>
  <si>
    <t>아시클로버정 200mg</t>
  </si>
  <si>
    <t>파모티딘정 20mg</t>
  </si>
  <si>
    <t>단종</t>
  </si>
  <si>
    <t>국제 각시원정 10mg</t>
  </si>
  <si>
    <t>C-126</t>
  </si>
  <si>
    <t>염화리소짐정 90mg</t>
  </si>
  <si>
    <t>민중제약</t>
  </si>
  <si>
    <t>B-172</t>
  </si>
  <si>
    <t>아테놀올정 100mg</t>
  </si>
  <si>
    <t>B-161</t>
  </si>
  <si>
    <t>프로치온아미드정 250mg</t>
  </si>
  <si>
    <t>A-151</t>
  </si>
  <si>
    <t>노플록사신정 100mg</t>
  </si>
  <si>
    <t>A-153</t>
  </si>
  <si>
    <t>딜티아젬서방정 30mg</t>
  </si>
  <si>
    <t>A-160</t>
  </si>
  <si>
    <t>로딘정 200mg</t>
  </si>
  <si>
    <t>C-130</t>
  </si>
  <si>
    <t>염산라니티딘정 300mg</t>
  </si>
  <si>
    <t>A-154</t>
  </si>
  <si>
    <t>딜티아젬서방정 90mg</t>
  </si>
  <si>
    <t>A-141</t>
  </si>
  <si>
    <t>간필정 20mg</t>
  </si>
  <si>
    <t>D-142</t>
  </si>
  <si>
    <t>A-138</t>
  </si>
  <si>
    <t>가티링정 150mg</t>
  </si>
  <si>
    <t xml:space="preserve"> 미정 </t>
  </si>
  <si>
    <t>A-139</t>
  </si>
  <si>
    <t>국제 가티링정 300mg</t>
  </si>
  <si>
    <t>구루메포민정 500mg</t>
  </si>
  <si>
    <t>민중게로비솔주 10mg</t>
  </si>
  <si>
    <t>C-123</t>
  </si>
  <si>
    <t>경인 파모티딘정 20mg</t>
  </si>
  <si>
    <t>A-157</t>
  </si>
  <si>
    <t>건웅 미크로노마이신주사 60mg</t>
  </si>
  <si>
    <t>B-173</t>
  </si>
  <si>
    <t>아테놀올정 50mg</t>
  </si>
  <si>
    <t>D-344</t>
  </si>
  <si>
    <t>나릴정 50mg</t>
  </si>
  <si>
    <t>[표2] 가장 빨리 출시된 제품명</t>
  </si>
  <si>
    <t>[표3] 제약회사별 출시연도별 판매량 평균</t>
  </si>
  <si>
    <t>할인율</t>
  </si>
  <si>
    <t>아시클로버정</t>
  </si>
  <si>
    <t>파모티딘정</t>
  </si>
  <si>
    <t>◆</t>
  </si>
  <si>
    <t>◆◆</t>
  </si>
  <si>
    <t>◆◆◆◆</t>
  </si>
  <si>
    <t>판매그래프</t>
  </si>
  <si>
    <t>염화리소짐정</t>
  </si>
  <si>
    <t>아테놀올정</t>
  </si>
  <si>
    <t>목표실적</t>
  </si>
  <si>
    <t>판매실적</t>
  </si>
  <si>
    <t>달성률(%)</t>
  </si>
  <si>
    <t>코드</t>
  </si>
  <si>
    <t>품목</t>
  </si>
  <si>
    <t>구분</t>
  </si>
  <si>
    <t>CV-1002</t>
  </si>
  <si>
    <t>반코트</t>
  </si>
  <si>
    <t>MC-0901</t>
  </si>
  <si>
    <t>양복 한벌</t>
  </si>
  <si>
    <t>BT-0301</t>
  </si>
  <si>
    <t>블라우스</t>
  </si>
  <si>
    <t>GD-0502</t>
  </si>
  <si>
    <t>오리털이불</t>
  </si>
  <si>
    <t>AB-0202</t>
  </si>
  <si>
    <t>와이셔츠</t>
  </si>
  <si>
    <t>NC-0503</t>
  </si>
  <si>
    <t>니트류</t>
  </si>
  <si>
    <t>BS-0901</t>
  </si>
  <si>
    <t>여성 정장</t>
  </si>
  <si>
    <t>JL-1103</t>
  </si>
  <si>
    <t>가죽점퍼</t>
  </si>
  <si>
    <t>구매수량</t>
  </si>
  <si>
    <t>구매단가</t>
  </si>
  <si>
    <t>불량</t>
  </si>
  <si>
    <t>주문날짜</t>
  </si>
  <si>
    <t>주문수량</t>
  </si>
  <si>
    <t>납입금액</t>
  </si>
  <si>
    <t>조건</t>
    <phoneticPr fontId="1" type="noConversion"/>
  </si>
  <si>
    <t>총합계</t>
  </si>
  <si>
    <t>2018년</t>
  </si>
  <si>
    <t>2019년</t>
  </si>
  <si>
    <t>2020년</t>
  </si>
  <si>
    <t>대화제약</t>
  </si>
  <si>
    <t>근화제약</t>
  </si>
  <si>
    <t>값</t>
  </si>
  <si>
    <t>평균 : 실적</t>
  </si>
  <si>
    <t>평균 : 단가</t>
  </si>
  <si>
    <t>등록일자(연도)</t>
  </si>
  <si>
    <t>$G$2</t>
  </si>
  <si>
    <t>$G$4</t>
  </si>
  <si>
    <t>할인율 증가</t>
  </si>
  <si>
    <t>만든 사람 유준영 날짜 2026-08-27</t>
  </si>
  <si>
    <t>할인율 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</si>
  <si>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</si>
  <si>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</si>
  <si>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</si>
  <si>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</si>
  <si>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</si>
  <si>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</si>
  <si>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</si>
  <si>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42m50s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</si>
</sst>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_ "/>
    <numFmt numFmtId="177" formatCode="&quot;남성&quot;;&quot;여성&quot;;&quot;공통&quot;;&quot;반품&quot;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theme="6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39994506668294322"/>
      </left>
      <right/>
      <top style="thin">
        <color theme="3" tint="0.39994506668294322"/>
      </top>
      <bottom style="thin">
        <color theme="3" tint="0.39994506668294322"/>
      </bottom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/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  <xf numFmtId="0" fontId="6" fillId="0" borderId="0"/>
  </cellStyleXfs>
  <cellXfs count="5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5" fillId="0" borderId="1" xfId="2" applyFont="1" applyBorder="1" applyAlignment="1">
      <alignment horizontal="left"/>
    </xf>
    <xf numFmtId="41" fontId="0" fillId="0" borderId="1" xfId="0" applyNumberFormat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right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9" fontId="0" fillId="3" borderId="0" xfId="0" applyNumberFormat="1" applyFill="1">
      <alignment vertical="center"/>
    </xf>
    <xf numFmtId="0" fontId="0" fillId="3" borderId="1" xfId="0" applyFill="1" applyBorder="1" applyAlignment="1">
      <alignment horizontal="left" vertical="center"/>
    </xf>
    <xf numFmtId="41" fontId="0" fillId="3" borderId="1" xfId="0" applyNumberFormat="1" applyFill="1" applyBorder="1" applyAlignment="1">
      <alignment horizontal="center" vertical="center"/>
    </xf>
    <xf numFmtId="0" fontId="7" fillId="4" borderId="1" xfId="3" applyFont="1" applyFill="1" applyBorder="1" applyAlignment="1">
      <alignment horizontal="center" vertical="center"/>
    </xf>
    <xf numFmtId="0" fontId="7" fillId="4" borderId="1" xfId="3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4" xfId="0" applyBorder="1" applyProtection="1">
      <alignment vertical="center"/>
      <protection locked="0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9" xfId="0" applyNumberFormat="1" applyFill="1" applyBorder="1" applyAlignment="1">
      <alignment vertical="center"/>
    </xf>
    <xf numFmtId="0" fontId="10" fillId="5" borderId="10" xfId="0" applyFont="1" applyFill="1" applyBorder="1" applyAlignment="1">
      <alignment horizontal="left" vertical="center"/>
    </xf>
    <xf numFmtId="0" fontId="9" fillId="5" borderId="8" xfId="0" applyFont="1" applyFill="1" applyBorder="1" applyAlignment="1">
      <alignment horizontal="left" vertical="center"/>
    </xf>
    <xf numFmtId="0" fontId="10" fillId="5" borderId="8" xfId="0" applyFont="1" applyFill="1" applyBorder="1" applyAlignment="1">
      <alignment horizontal="left" vertical="center"/>
    </xf>
    <xf numFmtId="0" fontId="0" fillId="0" borderId="6" xfId="0" applyFill="1" applyBorder="1" applyAlignment="1">
      <alignment vertical="center"/>
    </xf>
    <xf numFmtId="0" fontId="11" fillId="6" borderId="0" xfId="0" applyFont="1" applyFill="1" applyBorder="1" applyAlignment="1">
      <alignment horizontal="left" vertical="center"/>
    </xf>
    <xf numFmtId="0" fontId="12" fillId="6" borderId="6" xfId="0" applyFont="1" applyFill="1" applyBorder="1" applyAlignment="1">
      <alignment horizontal="left" vertical="center"/>
    </xf>
    <xf numFmtId="0" fontId="13" fillId="6" borderId="6" xfId="0" applyFont="1" applyFill="1" applyBorder="1" applyAlignment="1">
      <alignment horizontal="left" vertical="center"/>
    </xf>
    <xf numFmtId="0" fontId="11" fillId="6" borderId="9" xfId="0" applyFont="1" applyFill="1" applyBorder="1" applyAlignment="1">
      <alignment horizontal="left" vertical="center"/>
    </xf>
    <xf numFmtId="0" fontId="9" fillId="5" borderId="8" xfId="0" applyFont="1" applyFill="1" applyBorder="1" applyAlignment="1">
      <alignment horizontal="right" vertical="center"/>
    </xf>
    <xf numFmtId="0" fontId="9" fillId="5" borderId="10" xfId="0" applyFont="1" applyFill="1" applyBorder="1" applyAlignment="1">
      <alignment horizontal="right" vertical="center"/>
    </xf>
    <xf numFmtId="9" fontId="0" fillId="7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177" fontId="5" fillId="0" borderId="1" xfId="3" applyNumberFormat="1" applyFont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_계산작업" xfId="2" xr:uid="{AC652580-A904-4CA8-8C7D-A30EE2C9D3CA}"/>
    <cellStyle name="표준_문제" xfId="3" xr:uid="{66E33BAD-C286-4C6D-A86F-7B5D587F433D}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image" Target="../media/image2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800" b="1">
                <a:solidFill>
                  <a:sysClr val="windowText" lastClr="000000"/>
                </a:solidFill>
              </a:rPr>
              <a:t>하반기 판매실적 및 달성률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'기타작업-1'!$D$2</c:f>
              <c:strCache>
                <c:ptCount val="1"/>
                <c:pt idx="0">
                  <c:v>판매실적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  <c:pictureStackUnit val="10"/>
          </c:pictureOptions>
          <c:cat>
            <c:strRef>
              <c:f>'기타작업-1'!$B$3:$B$10</c:f>
              <c:strCache>
                <c:ptCount val="8"/>
                <c:pt idx="0">
                  <c:v>고려제약</c:v>
                </c:pt>
                <c:pt idx="1">
                  <c:v>광명제약</c:v>
                </c:pt>
                <c:pt idx="2">
                  <c:v>초당약품</c:v>
                </c:pt>
                <c:pt idx="3">
                  <c:v>한올제약</c:v>
                </c:pt>
                <c:pt idx="4">
                  <c:v>건일제약</c:v>
                </c:pt>
                <c:pt idx="5">
                  <c:v>경남제약</c:v>
                </c:pt>
                <c:pt idx="6">
                  <c:v>경인제약</c:v>
                </c:pt>
                <c:pt idx="7">
                  <c:v>고려은단</c:v>
                </c:pt>
              </c:strCache>
            </c:strRef>
          </c:cat>
          <c:val>
            <c:numRef>
              <c:f>'기타작업-1'!$D$3:$D$10</c:f>
              <c:numCache>
                <c:formatCode>_(* #,##0_);_(* \(#,##0\);_(* "-"_);_(@_)</c:formatCode>
                <c:ptCount val="8"/>
                <c:pt idx="0">
                  <c:v>13585</c:v>
                </c:pt>
                <c:pt idx="1">
                  <c:v>11445</c:v>
                </c:pt>
                <c:pt idx="2">
                  <c:v>27000</c:v>
                </c:pt>
                <c:pt idx="3">
                  <c:v>11220</c:v>
                </c:pt>
                <c:pt idx="4">
                  <c:v>9483</c:v>
                </c:pt>
                <c:pt idx="5">
                  <c:v>20350</c:v>
                </c:pt>
                <c:pt idx="6">
                  <c:v>33840</c:v>
                </c:pt>
                <c:pt idx="7">
                  <c:v>9430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32-45AC-9DFE-FFEEA99A0D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7780495"/>
        <c:axId val="444510671"/>
      </c:barChart>
      <c:lineChart>
        <c:grouping val="standard"/>
        <c:varyColors val="0"/>
        <c:ser>
          <c:idx val="1"/>
          <c:order val="1"/>
          <c:tx>
            <c:strRef>
              <c:f>'기타작업-1'!$E$2</c:f>
              <c:strCache>
                <c:ptCount val="1"/>
                <c:pt idx="0">
                  <c:v>달성률(%)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601-4251-85CD-F2354127E6B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'기타작업-1'!$B$3:$B$10</c:f>
              <c:strCache>
                <c:ptCount val="8"/>
                <c:pt idx="0">
                  <c:v>고려제약</c:v>
                </c:pt>
                <c:pt idx="1">
                  <c:v>광명제약</c:v>
                </c:pt>
                <c:pt idx="2">
                  <c:v>초당약품</c:v>
                </c:pt>
                <c:pt idx="3">
                  <c:v>한올제약</c:v>
                </c:pt>
                <c:pt idx="4">
                  <c:v>건일제약</c:v>
                </c:pt>
                <c:pt idx="5">
                  <c:v>경남제약</c:v>
                </c:pt>
                <c:pt idx="6">
                  <c:v>경인제약</c:v>
                </c:pt>
                <c:pt idx="7">
                  <c:v>고려은단</c:v>
                </c:pt>
              </c:strCache>
            </c:strRef>
          </c:cat>
          <c:val>
            <c:numRef>
              <c:f>'기타작업-1'!$E$3:$E$10</c:f>
              <c:numCache>
                <c:formatCode>General</c:formatCode>
                <c:ptCount val="8"/>
                <c:pt idx="0">
                  <c:v>95</c:v>
                </c:pt>
                <c:pt idx="1">
                  <c:v>105</c:v>
                </c:pt>
                <c:pt idx="2">
                  <c:v>150</c:v>
                </c:pt>
                <c:pt idx="3">
                  <c:v>85</c:v>
                </c:pt>
                <c:pt idx="4">
                  <c:v>87</c:v>
                </c:pt>
                <c:pt idx="5">
                  <c:v>185</c:v>
                </c:pt>
                <c:pt idx="6">
                  <c:v>120</c:v>
                </c:pt>
                <c:pt idx="7">
                  <c:v>124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32-45AC-9DFE-FFEEA99A0D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6307200"/>
        <c:axId val="2042568688"/>
      </c:lineChart>
      <c:catAx>
        <c:axId val="477780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4510671"/>
        <c:crosses val="autoZero"/>
        <c:auto val="1"/>
        <c:lblAlgn val="ctr"/>
        <c:lblOffset val="100"/>
        <c:noMultiLvlLbl val="0"/>
      </c:catAx>
      <c:valAx>
        <c:axId val="444510671"/>
        <c:scaling>
          <c:orientation val="minMax"/>
        </c:scaling>
        <c:delete val="0"/>
        <c:axPos val="l"/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7780495"/>
        <c:crosses val="autoZero"/>
        <c:crossBetween val="between"/>
      </c:valAx>
      <c:valAx>
        <c:axId val="2042568688"/>
        <c:scaling>
          <c:orientation val="minMax"/>
        </c:scaling>
        <c:delete val="0"/>
        <c:axPos val="r"/>
        <c:numFmt formatCode="0&quot;%&quot;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86307200"/>
        <c:crosses val="max"/>
        <c:crossBetween val="between"/>
      </c:valAx>
      <c:catAx>
        <c:axId val="1186307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2568688"/>
        <c:auto val="1"/>
        <c:lblAlgn val="ctr"/>
        <c:lblOffset val="100"/>
        <c:noMultiLvlLbl val="0"/>
      </c:catAx>
      <c:spPr>
        <a:blipFill>
          <a:blip xmlns:r="http://schemas.openxmlformats.org/officeDocument/2006/relationships" r:embed="rId4"/>
          <a:tile tx="0" ty="0" sx="100000" sy="100000" flip="none" algn="tl"/>
        </a:blip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0</xdr:row>
      <xdr:rowOff>123825</xdr:rowOff>
    </xdr:from>
    <xdr:to>
      <xdr:col>3</xdr:col>
      <xdr:colOff>247650</xdr:colOff>
      <xdr:row>2</xdr:row>
      <xdr:rowOff>123825</xdr:rowOff>
    </xdr:to>
    <xdr:sp macro="" textlink="" fLocksText="0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04875" y="123825"/>
          <a:ext cx="2847975" cy="419100"/>
        </a:xfrm>
        <a:prstGeom prst="bevel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400" b="0">
              <a:solidFill>
                <a:schemeClr val="tx1"/>
              </a:solidFill>
            </a:rPr>
            <a:t>국제약품 회사의 판매 현황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9</xdr:col>
      <xdr:colOff>0</xdr:colOff>
      <xdr:row>30</xdr:row>
      <xdr:rowOff>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6350</xdr:colOff>
      <xdr:row>11</xdr:row>
      <xdr:rowOff>12700</xdr:rowOff>
    </xdr:from>
    <xdr:to>
      <xdr:col>5</xdr:col>
      <xdr:colOff>12700</xdr:colOff>
      <xdr:row>13</xdr:row>
      <xdr:rowOff>31750</xdr:rowOff>
    </xdr:to>
    <xdr:sp macro="[0]!구분표시" textlink="">
      <xdr:nvSpPr>
        <xdr:cNvPr id="2" name="사각형: 빗면 1">
          <a:extLst>
            <a:ext uri="{FF2B5EF4-FFF2-40B4-BE49-F238E27FC236}">
              <a16:creationId xmlns:a16="http://schemas.microsoft.com/office/drawing/2014/main" id="{9227EC1C-D2A2-4D8D-F69C-B2B8A5E6FC89}"/>
            </a:ext>
          </a:extLst>
        </xdr:cNvPr>
        <xdr:cNvSpPr/>
      </xdr:nvSpPr>
      <xdr:spPr>
        <a:xfrm>
          <a:off x="2451100" y="2387600"/>
          <a:ext cx="965200" cy="4508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구분표시</a:t>
          </a:r>
        </a:p>
      </xdr:txBody>
    </xdr:sp>
    <xdr:clientData/>
  </xdr:twoCellAnchor>
  <xdr:twoCellAnchor>
    <xdr:from>
      <xdr:col>5</xdr:col>
      <xdr:colOff>12700</xdr:colOff>
      <xdr:row>11</xdr:row>
      <xdr:rowOff>12700</xdr:rowOff>
    </xdr:from>
    <xdr:to>
      <xdr:col>6</xdr:col>
      <xdr:colOff>31750</xdr:colOff>
      <xdr:row>13</xdr:row>
      <xdr:rowOff>25400</xdr:rowOff>
    </xdr:to>
    <xdr:sp macro="[0]!서식해제" textlink="">
      <xdr:nvSpPr>
        <xdr:cNvPr id="3" name="사각형: 빗면 2">
          <a:extLst>
            <a:ext uri="{FF2B5EF4-FFF2-40B4-BE49-F238E27FC236}">
              <a16:creationId xmlns:a16="http://schemas.microsoft.com/office/drawing/2014/main" id="{AE6B449C-3945-077C-DFEC-BEBF8ADC9C8C}"/>
            </a:ext>
          </a:extLst>
        </xdr:cNvPr>
        <xdr:cNvSpPr/>
      </xdr:nvSpPr>
      <xdr:spPr>
        <a:xfrm>
          <a:off x="3416300" y="2387600"/>
          <a:ext cx="1028700" cy="4445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</xdr:row>
          <xdr:rowOff>0</xdr:rowOff>
        </xdr:from>
        <xdr:to>
          <xdr:col>9</xdr:col>
          <xdr:colOff>914400</xdr:colOff>
          <xdr:row>4</xdr:row>
          <xdr:rowOff>0</xdr:rowOff>
        </xdr:to>
        <xdr:sp macro="" textlink="">
          <xdr:nvSpPr>
            <xdr:cNvPr id="8193" name="cmd주문하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유준영" refreshedDate="46261.862085185188" backgroundQuery="1" createdVersion="8" refreshedVersion="8" minRefreshableVersion="3" recordCount="107" xr:uid="{00E97BCC-C9C7-4AD6-A0FC-BEEB49543EE5}">
  <cacheSource type="external" connectionId="1"/>
  <cacheFields count="5">
    <cacheField name="제약회사" numFmtId="0">
      <sharedItems count="10">
        <s v="건웅제약"/>
        <s v="경인제약"/>
        <s v="고려은단"/>
        <s v="국제약품"/>
        <s v="대화제약"/>
        <s v="동광제약"/>
        <s v="보람제약"/>
        <s v="건일제약"/>
        <s v="고려제약"/>
        <s v="근화제약"/>
      </sharedItems>
    </cacheField>
    <cacheField name="단가" numFmtId="0">
      <sharedItems containsSemiMixedTypes="0" containsString="0" containsNumber="1" containsInteger="1" minValue="31" maxValue="15459"/>
    </cacheField>
    <cacheField name="등록일자" numFmtId="0">
      <sharedItems containsSemiMixedTypes="0" containsNonDate="0" containsDate="1" containsString="0" minDate="2018-07-29T00:00:00" maxDate="2020-05-07T00:00:00" count="4">
        <d v="2018-07-29T00:00:00"/>
        <d v="2020-05-06T00:00:00"/>
        <d v="2019-03-09T00:00:00"/>
        <d v="2019-09-28T00:00:00"/>
      </sharedItems>
      <fieldGroup par="4"/>
    </cacheField>
    <cacheField name="실적" numFmtId="0">
      <sharedItems containsSemiMixedTypes="0" containsString="0" containsNumber="1" containsInteger="1" minValue="32" maxValue="408"/>
    </cacheField>
    <cacheField name="년(등록일자)" numFmtId="0" databaseField="0">
      <fieldGroup base="2">
        <rangePr groupBy="years" startDate="2018-07-29T00:00:00" endDate="2020-05-07T00:00:00"/>
        <groupItems count="5">
          <s v="&lt;2018-07-29"/>
          <s v="2018년"/>
          <s v="2019년"/>
          <s v="2020년"/>
          <s v="&gt;2020-05-0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7">
  <r>
    <x v="0"/>
    <n v="176"/>
    <x v="0"/>
    <n v="115"/>
  </r>
  <r>
    <x v="0"/>
    <n v="177"/>
    <x v="0"/>
    <n v="224"/>
  </r>
  <r>
    <x v="1"/>
    <n v="66"/>
    <x v="0"/>
    <n v="118"/>
  </r>
  <r>
    <x v="2"/>
    <n v="119"/>
    <x v="0"/>
    <n v="224"/>
  </r>
  <r>
    <x v="3"/>
    <n v="111"/>
    <x v="0"/>
    <n v="268"/>
  </r>
  <r>
    <x v="4"/>
    <n v="3530"/>
    <x v="0"/>
    <n v="32"/>
  </r>
  <r>
    <x v="5"/>
    <n v="147"/>
    <x v="0"/>
    <n v="150"/>
  </r>
  <r>
    <x v="0"/>
    <n v="321"/>
    <x v="0"/>
    <n v="235"/>
  </r>
  <r>
    <x v="0"/>
    <n v="219"/>
    <x v="0"/>
    <n v="144"/>
  </r>
  <r>
    <x v="1"/>
    <n v="1166"/>
    <x v="0"/>
    <n v="124"/>
  </r>
  <r>
    <x v="2"/>
    <n v="76"/>
    <x v="0"/>
    <n v="297"/>
  </r>
  <r>
    <x v="3"/>
    <n v="165"/>
    <x v="0"/>
    <n v="150"/>
  </r>
  <r>
    <x v="4"/>
    <n v="71"/>
    <x v="0"/>
    <n v="118"/>
  </r>
  <r>
    <x v="0"/>
    <n v="234"/>
    <x v="1"/>
    <n v="115"/>
  </r>
  <r>
    <x v="0"/>
    <n v="888"/>
    <x v="1"/>
    <n v="115"/>
  </r>
  <r>
    <x v="1"/>
    <n v="2508"/>
    <x v="1"/>
    <n v="126"/>
  </r>
  <r>
    <x v="2"/>
    <n v="55"/>
    <x v="1"/>
    <n v="192"/>
  </r>
  <r>
    <x v="3"/>
    <n v="448"/>
    <x v="1"/>
    <n v="89"/>
  </r>
  <r>
    <x v="4"/>
    <n v="4265"/>
    <x v="1"/>
    <n v="136"/>
  </r>
  <r>
    <x v="5"/>
    <n v="31"/>
    <x v="1"/>
    <n v="115"/>
  </r>
  <r>
    <x v="6"/>
    <n v="635"/>
    <x v="1"/>
    <n v="134"/>
  </r>
  <r>
    <x v="6"/>
    <n v="61"/>
    <x v="1"/>
    <n v="121"/>
  </r>
  <r>
    <x v="0"/>
    <n v="292"/>
    <x v="1"/>
    <n v="32"/>
  </r>
  <r>
    <x v="0"/>
    <n v="85"/>
    <x v="1"/>
    <n v="115"/>
  </r>
  <r>
    <x v="1"/>
    <n v="143"/>
    <x v="1"/>
    <n v="408"/>
  </r>
  <r>
    <x v="2"/>
    <n v="161"/>
    <x v="0"/>
    <n v="126"/>
  </r>
  <r>
    <x v="3"/>
    <n v="165"/>
    <x v="0"/>
    <n v="165"/>
  </r>
  <r>
    <x v="4"/>
    <n v="458"/>
    <x v="0"/>
    <n v="144"/>
  </r>
  <r>
    <x v="5"/>
    <n v="242"/>
    <x v="0"/>
    <n v="115"/>
  </r>
  <r>
    <x v="3"/>
    <n v="4996"/>
    <x v="0"/>
    <n v="118"/>
  </r>
  <r>
    <x v="0"/>
    <n v="458"/>
    <x v="0"/>
    <n v="118"/>
  </r>
  <r>
    <x v="0"/>
    <n v="2603"/>
    <x v="0"/>
    <n v="110"/>
  </r>
  <r>
    <x v="1"/>
    <n v="312"/>
    <x v="0"/>
    <n v="89"/>
  </r>
  <r>
    <x v="2"/>
    <n v="853"/>
    <x v="0"/>
    <n v="139"/>
  </r>
  <r>
    <x v="3"/>
    <n v="441"/>
    <x v="0"/>
    <n v="151"/>
  </r>
  <r>
    <x v="4"/>
    <n v="127"/>
    <x v="0"/>
    <n v="109"/>
  </r>
  <r>
    <x v="5"/>
    <n v="46"/>
    <x v="0"/>
    <n v="297"/>
  </r>
  <r>
    <x v="0"/>
    <n v="97"/>
    <x v="0"/>
    <n v="115"/>
  </r>
  <r>
    <x v="0"/>
    <n v="63"/>
    <x v="0"/>
    <n v="268"/>
  </r>
  <r>
    <x v="0"/>
    <n v="2172"/>
    <x v="0"/>
    <n v="134"/>
  </r>
  <r>
    <x v="0"/>
    <n v="235"/>
    <x v="0"/>
    <n v="151"/>
  </r>
  <r>
    <x v="1"/>
    <n v="6971"/>
    <x v="2"/>
    <n v="124"/>
  </r>
  <r>
    <x v="2"/>
    <n v="53"/>
    <x v="3"/>
    <n v="151"/>
  </r>
  <r>
    <x v="3"/>
    <n v="54"/>
    <x v="3"/>
    <n v="129"/>
  </r>
  <r>
    <x v="4"/>
    <n v="65"/>
    <x v="3"/>
    <n v="129"/>
  </r>
  <r>
    <x v="5"/>
    <n v="193"/>
    <x v="3"/>
    <n v="89"/>
  </r>
  <r>
    <x v="1"/>
    <n v="119"/>
    <x v="3"/>
    <n v="89"/>
  </r>
  <r>
    <x v="0"/>
    <n v="269"/>
    <x v="3"/>
    <n v="89"/>
  </r>
  <r>
    <x v="0"/>
    <n v="559"/>
    <x v="0"/>
    <n v="268"/>
  </r>
  <r>
    <x v="1"/>
    <n v="155"/>
    <x v="0"/>
    <n v="89"/>
  </r>
  <r>
    <x v="2"/>
    <n v="109"/>
    <x v="0"/>
    <n v="103"/>
  </r>
  <r>
    <x v="3"/>
    <n v="15459"/>
    <x v="0"/>
    <n v="134"/>
  </r>
  <r>
    <x v="4"/>
    <n v="327"/>
    <x v="0"/>
    <n v="89"/>
  </r>
  <r>
    <x v="5"/>
    <n v="103"/>
    <x v="2"/>
    <n v="163"/>
  </r>
  <r>
    <x v="0"/>
    <n v="48"/>
    <x v="0"/>
    <n v="151"/>
  </r>
  <r>
    <x v="0"/>
    <n v="287"/>
    <x v="0"/>
    <n v="89"/>
  </r>
  <r>
    <x v="1"/>
    <n v="242"/>
    <x v="0"/>
    <n v="164"/>
  </r>
  <r>
    <x v="2"/>
    <n v="222"/>
    <x v="0"/>
    <n v="116"/>
  </r>
  <r>
    <x v="3"/>
    <n v="51"/>
    <x v="0"/>
    <n v="89"/>
  </r>
  <r>
    <x v="4"/>
    <n v="2732"/>
    <x v="0"/>
    <n v="167"/>
  </r>
  <r>
    <x v="5"/>
    <n v="173"/>
    <x v="2"/>
    <n v="297"/>
  </r>
  <r>
    <x v="0"/>
    <n v="39"/>
    <x v="2"/>
    <n v="144"/>
  </r>
  <r>
    <x v="7"/>
    <n v="182"/>
    <x v="2"/>
    <n v="224"/>
  </r>
  <r>
    <x v="1"/>
    <n v="103"/>
    <x v="2"/>
    <n v="89"/>
  </r>
  <r>
    <x v="8"/>
    <n v="709"/>
    <x v="2"/>
    <n v="151"/>
  </r>
  <r>
    <x v="0"/>
    <n v="3530"/>
    <x v="2"/>
    <n v="297"/>
  </r>
  <r>
    <x v="0"/>
    <n v="88"/>
    <x v="2"/>
    <n v="89"/>
  </r>
  <r>
    <x v="1"/>
    <n v="237"/>
    <x v="2"/>
    <n v="139"/>
  </r>
  <r>
    <x v="2"/>
    <n v="52"/>
    <x v="2"/>
    <n v="129"/>
  </r>
  <r>
    <x v="3"/>
    <n v="45"/>
    <x v="2"/>
    <n v="139"/>
  </r>
  <r>
    <x v="4"/>
    <n v="635"/>
    <x v="3"/>
    <n v="89"/>
  </r>
  <r>
    <x v="5"/>
    <n v="66"/>
    <x v="3"/>
    <n v="192"/>
  </r>
  <r>
    <x v="9"/>
    <n v="334"/>
    <x v="3"/>
    <n v="134"/>
  </r>
  <r>
    <x v="0"/>
    <n v="57"/>
    <x v="3"/>
    <n v="190"/>
  </r>
  <r>
    <x v="0"/>
    <n v="248"/>
    <x v="3"/>
    <n v="250"/>
  </r>
  <r>
    <x v="1"/>
    <n v="2694"/>
    <x v="3"/>
    <n v="204"/>
  </r>
  <r>
    <x v="2"/>
    <n v="41"/>
    <x v="3"/>
    <n v="192"/>
  </r>
  <r>
    <x v="3"/>
    <n v="82"/>
    <x v="3"/>
    <n v="118"/>
  </r>
  <r>
    <x v="4"/>
    <n v="96"/>
    <x v="3"/>
    <n v="34"/>
  </r>
  <r>
    <x v="0"/>
    <n v="56"/>
    <x v="3"/>
    <n v="129"/>
  </r>
  <r>
    <x v="0"/>
    <n v="73"/>
    <x v="3"/>
    <n v="144"/>
  </r>
  <r>
    <x v="1"/>
    <n v="164"/>
    <x v="3"/>
    <n v="268"/>
  </r>
  <r>
    <x v="2"/>
    <n v="57"/>
    <x v="3"/>
    <n v="32"/>
  </r>
  <r>
    <x v="0"/>
    <n v="628"/>
    <x v="3"/>
    <n v="98"/>
  </r>
  <r>
    <x v="0"/>
    <n v="272"/>
    <x v="3"/>
    <n v="111"/>
  </r>
  <r>
    <x v="1"/>
    <n v="11264"/>
    <x v="3"/>
    <n v="115"/>
  </r>
  <r>
    <x v="2"/>
    <n v="125"/>
    <x v="1"/>
    <n v="134"/>
  </r>
  <r>
    <x v="3"/>
    <n v="159"/>
    <x v="1"/>
    <n v="124"/>
  </r>
  <r>
    <x v="4"/>
    <n v="1579"/>
    <x v="1"/>
    <n v="32"/>
  </r>
  <r>
    <x v="0"/>
    <n v="429"/>
    <x v="1"/>
    <n v="116"/>
  </r>
  <r>
    <x v="0"/>
    <n v="80"/>
    <x v="1"/>
    <n v="139"/>
  </r>
  <r>
    <x v="1"/>
    <n v="178"/>
    <x v="1"/>
    <n v="115"/>
  </r>
  <r>
    <x v="2"/>
    <n v="139"/>
    <x v="1"/>
    <n v="116"/>
  </r>
  <r>
    <x v="3"/>
    <n v="120"/>
    <x v="1"/>
    <n v="297"/>
  </r>
  <r>
    <x v="4"/>
    <n v="36"/>
    <x v="1"/>
    <n v="118"/>
  </r>
  <r>
    <x v="0"/>
    <n v="66"/>
    <x v="1"/>
    <n v="124"/>
  </r>
  <r>
    <x v="0"/>
    <n v="1160"/>
    <x v="1"/>
    <n v="115"/>
  </r>
  <r>
    <x v="1"/>
    <n v="353"/>
    <x v="1"/>
    <n v="89"/>
  </r>
  <r>
    <x v="2"/>
    <n v="881"/>
    <x v="1"/>
    <n v="192"/>
  </r>
  <r>
    <x v="3"/>
    <n v="114"/>
    <x v="1"/>
    <n v="118"/>
  </r>
  <r>
    <x v="0"/>
    <n v="70"/>
    <x v="1"/>
    <n v="288"/>
  </r>
  <r>
    <x v="0"/>
    <n v="188"/>
    <x v="1"/>
    <n v="127"/>
  </r>
  <r>
    <x v="1"/>
    <n v="220"/>
    <x v="1"/>
    <n v="288"/>
  </r>
  <r>
    <x v="2"/>
    <n v="79"/>
    <x v="1"/>
    <n v="288"/>
  </r>
  <r>
    <x v="3"/>
    <n v="42"/>
    <x v="1"/>
    <n v="190"/>
  </r>
  <r>
    <x v="4"/>
    <n v="9103"/>
    <x v="1"/>
    <n v="139"/>
  </r>
  <r>
    <x v="5"/>
    <n v="243"/>
    <x v="1"/>
    <n v="26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131B6F6-FC1B-4936-A4B1-F17BC9C0E00E}" name="피벗 테이블1" cacheId="2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compact="0" outline="1" outlineData="1" compactData="0" multipleFieldFilters="0" fieldListSortAscending="1">
  <location ref="A2:G15" firstHeaderRow="1" firstDataRow="3" firstDataCol="1"/>
  <pivotFields count="5">
    <pivotField axis="axisRow" compact="0" showAll="0" sortType="descending">
      <items count="11">
        <item x="6"/>
        <item x="5"/>
        <item x="4"/>
        <item x="9"/>
        <item x="3"/>
        <item x="8"/>
        <item x="2"/>
        <item x="1"/>
        <item x="7"/>
        <item x="0"/>
        <item t="default"/>
      </items>
    </pivotField>
    <pivotField dataField="1" compact="0" showAll="0"/>
    <pivotField compact="0" showAll="0">
      <items count="5">
        <item x="0"/>
        <item x="2"/>
        <item x="3"/>
        <item x="1"/>
        <item t="default"/>
      </items>
    </pivotField>
    <pivotField dataField="1" compact="0" showAll="0"/>
    <pivotField name="등록일자(연도)" axis="axisCol" compact="0" showAll="0">
      <items count="6">
        <item x="0"/>
        <item x="1"/>
        <item x="2"/>
        <item x="3"/>
        <item x="4"/>
        <item t="default"/>
      </items>
    </pivotField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2">
    <field x="4"/>
    <field x="-2"/>
  </colFields>
  <colItems count="6">
    <i>
      <x v="1"/>
      <x/>
    </i>
    <i r="1" i="1">
      <x v="1"/>
    </i>
    <i>
      <x v="2"/>
      <x/>
    </i>
    <i r="1" i="1">
      <x v="1"/>
    </i>
    <i>
      <x v="3"/>
      <x/>
    </i>
    <i r="1" i="1">
      <x v="1"/>
    </i>
  </colItems>
  <dataFields count="2">
    <dataField name="평균 : 실적" fld="3" subtotal="average" baseField="0" baseItem="0" numFmtId="176"/>
    <dataField name="평균 : 단가" fld="1" subtotal="average" baseField="0" baseItem="0" numFmtId="176"/>
  </dataFields>
  <pivotTableStyleInfo name="PivotStyleMedium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3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2:H47"/>
  <sheetViews>
    <sheetView workbookViewId="0">
      <selection activeCell="H4" sqref="H4"/>
    </sheetView>
  </sheetViews>
  <sheetFormatPr defaultRowHeight="17"/>
  <cols>
    <col min="2" max="2" width="25.5" customWidth="1"/>
    <col min="3" max="3" width="15.33203125" bestFit="1" customWidth="1"/>
    <col min="4" max="4" width="5.5" bestFit="1" customWidth="1"/>
    <col min="5" max="5" width="12.5" bestFit="1" customWidth="1"/>
    <col min="6" max="6" width="5.25" bestFit="1" customWidth="1"/>
  </cols>
  <sheetData>
    <row r="2" spans="1:8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H2" s="49" t="s">
        <v>214</v>
      </c>
    </row>
    <row r="3" spans="1:8">
      <c r="A3" s="1" t="s">
        <v>6</v>
      </c>
      <c r="B3" s="3" t="s">
        <v>7</v>
      </c>
      <c r="C3" s="1" t="s">
        <v>8</v>
      </c>
      <c r="D3" s="1">
        <v>173</v>
      </c>
      <c r="E3" s="2">
        <v>43533</v>
      </c>
      <c r="F3" s="1">
        <v>297</v>
      </c>
    </row>
    <row r="4" spans="1:8">
      <c r="A4" s="1" t="s">
        <v>9</v>
      </c>
      <c r="B4" s="3" t="s">
        <v>10</v>
      </c>
      <c r="C4" s="1" t="s">
        <v>8</v>
      </c>
      <c r="D4" s="1">
        <v>39</v>
      </c>
      <c r="E4" s="2">
        <v>43533</v>
      </c>
      <c r="F4" s="1">
        <v>144</v>
      </c>
    </row>
    <row r="5" spans="1:8">
      <c r="A5" s="1" t="s">
        <v>11</v>
      </c>
      <c r="B5" s="3" t="s">
        <v>12</v>
      </c>
      <c r="C5" s="1" t="s">
        <v>13</v>
      </c>
      <c r="D5" s="1">
        <v>178</v>
      </c>
      <c r="E5" s="2">
        <v>43957</v>
      </c>
      <c r="F5" s="1">
        <v>115</v>
      </c>
    </row>
    <row r="6" spans="1:8">
      <c r="A6" s="1" t="s">
        <v>14</v>
      </c>
      <c r="B6" s="3" t="s">
        <v>15</v>
      </c>
      <c r="C6" s="1" t="s">
        <v>16</v>
      </c>
      <c r="D6" s="1">
        <v>139</v>
      </c>
      <c r="E6" s="2">
        <v>43957</v>
      </c>
      <c r="F6" s="1">
        <v>116</v>
      </c>
    </row>
    <row r="7" spans="1:8">
      <c r="A7" s="1" t="s">
        <v>17</v>
      </c>
      <c r="B7" s="3" t="s">
        <v>18</v>
      </c>
      <c r="C7" s="1" t="s">
        <v>19</v>
      </c>
      <c r="D7" s="1">
        <v>9103</v>
      </c>
      <c r="E7" s="2">
        <v>43957</v>
      </c>
      <c r="F7" s="1">
        <v>139</v>
      </c>
    </row>
    <row r="8" spans="1:8">
      <c r="A8" s="1" t="s">
        <v>20</v>
      </c>
      <c r="B8" s="3" t="s">
        <v>21</v>
      </c>
      <c r="C8" s="1" t="s">
        <v>22</v>
      </c>
      <c r="D8" s="1">
        <v>243</v>
      </c>
      <c r="E8" s="2">
        <v>43957</v>
      </c>
      <c r="F8" s="1">
        <v>268</v>
      </c>
    </row>
    <row r="9" spans="1:8">
      <c r="A9" s="1" t="s">
        <v>23</v>
      </c>
      <c r="B9" s="3" t="s">
        <v>24</v>
      </c>
      <c r="C9" s="1" t="s">
        <v>25</v>
      </c>
      <c r="D9" s="1">
        <v>120</v>
      </c>
      <c r="E9" s="2">
        <v>43957</v>
      </c>
      <c r="F9" s="1">
        <v>297</v>
      </c>
    </row>
    <row r="10" spans="1:8">
      <c r="A10" s="1" t="s">
        <v>26</v>
      </c>
      <c r="B10" s="3" t="s">
        <v>27</v>
      </c>
      <c r="C10" s="1" t="s">
        <v>25</v>
      </c>
      <c r="D10" s="1">
        <v>36</v>
      </c>
      <c r="E10" s="2">
        <v>43957</v>
      </c>
      <c r="F10" s="1">
        <v>118</v>
      </c>
    </row>
    <row r="11" spans="1:8">
      <c r="A11" s="1" t="s">
        <v>28</v>
      </c>
      <c r="B11" s="3" t="s">
        <v>29</v>
      </c>
      <c r="C11" s="1" t="s">
        <v>30</v>
      </c>
      <c r="D11" s="1">
        <v>66</v>
      </c>
      <c r="E11" s="2">
        <v>43957</v>
      </c>
      <c r="F11" s="1">
        <v>124</v>
      </c>
    </row>
    <row r="12" spans="1:8">
      <c r="A12" s="1" t="s">
        <v>31</v>
      </c>
      <c r="B12" s="3" t="s">
        <v>32</v>
      </c>
      <c r="C12" s="1" t="s">
        <v>33</v>
      </c>
      <c r="D12" s="1">
        <v>1160</v>
      </c>
      <c r="E12" s="2">
        <v>43957</v>
      </c>
      <c r="F12" s="1">
        <v>115</v>
      </c>
    </row>
    <row r="13" spans="1:8">
      <c r="A13" s="1" t="s">
        <v>34</v>
      </c>
      <c r="B13" s="3" t="s">
        <v>35</v>
      </c>
      <c r="C13" s="1" t="s">
        <v>36</v>
      </c>
      <c r="D13" s="1">
        <v>353</v>
      </c>
      <c r="E13" s="2">
        <v>43957</v>
      </c>
      <c r="F13" s="1">
        <v>89</v>
      </c>
    </row>
    <row r="14" spans="1:8">
      <c r="A14" s="1" t="s">
        <v>37</v>
      </c>
      <c r="B14" s="3" t="s">
        <v>38</v>
      </c>
      <c r="C14" s="1" t="s">
        <v>13</v>
      </c>
      <c r="D14" s="1">
        <v>182</v>
      </c>
      <c r="E14" s="2">
        <v>43533</v>
      </c>
      <c r="F14" s="1">
        <v>224</v>
      </c>
    </row>
    <row r="15" spans="1:8">
      <c r="A15" s="1" t="s">
        <v>39</v>
      </c>
      <c r="B15" s="3" t="s">
        <v>40</v>
      </c>
      <c r="C15" s="1" t="s">
        <v>41</v>
      </c>
      <c r="D15" s="1">
        <v>73</v>
      </c>
      <c r="E15" s="2">
        <v>43736</v>
      </c>
      <c r="F15" s="1">
        <v>144</v>
      </c>
    </row>
    <row r="16" spans="1:8">
      <c r="A16" s="1" t="s">
        <v>42</v>
      </c>
      <c r="B16" s="3" t="s">
        <v>43</v>
      </c>
      <c r="C16" s="1" t="s">
        <v>36</v>
      </c>
      <c r="D16" s="1">
        <v>881</v>
      </c>
      <c r="E16" s="2">
        <v>43957</v>
      </c>
      <c r="F16" s="1">
        <v>192</v>
      </c>
    </row>
    <row r="17" spans="1:6">
      <c r="A17" s="1" t="s">
        <v>44</v>
      </c>
      <c r="B17" s="3" t="s">
        <v>45</v>
      </c>
      <c r="C17" s="1" t="s">
        <v>46</v>
      </c>
      <c r="D17" s="1">
        <v>52</v>
      </c>
      <c r="E17" s="2">
        <v>43533</v>
      </c>
      <c r="F17" s="1">
        <v>129</v>
      </c>
    </row>
    <row r="18" spans="1:6">
      <c r="A18" s="1" t="s">
        <v>47</v>
      </c>
      <c r="B18" s="3" t="s">
        <v>48</v>
      </c>
      <c r="C18" s="1" t="s">
        <v>49</v>
      </c>
      <c r="D18" s="1">
        <v>45</v>
      </c>
      <c r="E18" s="2">
        <v>43533</v>
      </c>
      <c r="F18" s="1">
        <v>139</v>
      </c>
    </row>
    <row r="19" spans="1:6">
      <c r="A19" s="1" t="s">
        <v>50</v>
      </c>
      <c r="B19" s="3" t="s">
        <v>51</v>
      </c>
      <c r="C19" s="1" t="s">
        <v>52</v>
      </c>
      <c r="D19" s="1">
        <v>82</v>
      </c>
      <c r="E19" s="2">
        <v>43736</v>
      </c>
      <c r="F19" s="1">
        <v>118</v>
      </c>
    </row>
    <row r="20" spans="1:6">
      <c r="A20" s="1" t="s">
        <v>53</v>
      </c>
      <c r="B20" s="3" t="s">
        <v>54</v>
      </c>
      <c r="C20" s="1" t="s">
        <v>52</v>
      </c>
      <c r="D20" s="1">
        <v>96</v>
      </c>
      <c r="E20" s="2">
        <v>43736</v>
      </c>
      <c r="F20" s="1">
        <v>34</v>
      </c>
    </row>
    <row r="21" spans="1:6">
      <c r="A21" s="1" t="s">
        <v>55</v>
      </c>
      <c r="B21" s="3" t="s">
        <v>56</v>
      </c>
      <c r="C21" s="1" t="s">
        <v>49</v>
      </c>
      <c r="D21" s="1">
        <v>188</v>
      </c>
      <c r="E21" s="2">
        <v>43957</v>
      </c>
      <c r="F21" s="1">
        <v>127</v>
      </c>
    </row>
    <row r="22" spans="1:6">
      <c r="A22" s="1" t="s">
        <v>57</v>
      </c>
      <c r="B22" s="3" t="s">
        <v>58</v>
      </c>
      <c r="C22" s="1" t="s">
        <v>49</v>
      </c>
      <c r="D22" s="1">
        <v>220</v>
      </c>
      <c r="E22" s="2">
        <v>43957</v>
      </c>
      <c r="F22" s="1">
        <v>288</v>
      </c>
    </row>
    <row r="23" spans="1:6">
      <c r="A23" s="1" t="s">
        <v>59</v>
      </c>
      <c r="B23" s="3" t="s">
        <v>60</v>
      </c>
      <c r="C23" s="1" t="s">
        <v>61</v>
      </c>
      <c r="D23" s="1">
        <v>79</v>
      </c>
      <c r="E23" s="2">
        <v>43957</v>
      </c>
      <c r="F23" s="1">
        <v>288</v>
      </c>
    </row>
    <row r="24" spans="1:6">
      <c r="A24" s="1" t="s">
        <v>62</v>
      </c>
      <c r="B24" s="3" t="s">
        <v>63</v>
      </c>
      <c r="C24" s="1" t="s">
        <v>64</v>
      </c>
      <c r="D24" s="1">
        <v>164</v>
      </c>
      <c r="E24" s="2">
        <v>43736</v>
      </c>
      <c r="F24" s="1">
        <v>268</v>
      </c>
    </row>
    <row r="25" spans="1:6">
      <c r="A25" s="1" t="s">
        <v>65</v>
      </c>
      <c r="B25" s="3" t="s">
        <v>66</v>
      </c>
      <c r="C25" s="1" t="s">
        <v>25</v>
      </c>
      <c r="D25" s="1">
        <v>103</v>
      </c>
      <c r="E25" s="2">
        <v>43533</v>
      </c>
      <c r="F25" s="1">
        <v>89</v>
      </c>
    </row>
    <row r="26" spans="1:6">
      <c r="A26" s="1" t="s">
        <v>67</v>
      </c>
      <c r="B26" s="3" t="s">
        <v>68</v>
      </c>
      <c r="C26" s="1" t="s">
        <v>69</v>
      </c>
      <c r="D26" s="1">
        <v>709</v>
      </c>
      <c r="E26" s="2">
        <v>43533</v>
      </c>
      <c r="F26" s="1">
        <v>151</v>
      </c>
    </row>
    <row r="27" spans="1:6">
      <c r="A27" s="1" t="s">
        <v>70</v>
      </c>
      <c r="B27" s="3" t="s">
        <v>71</v>
      </c>
      <c r="C27" s="1" t="s">
        <v>72</v>
      </c>
      <c r="D27" s="1">
        <v>3530</v>
      </c>
      <c r="E27" s="2">
        <v>43533</v>
      </c>
      <c r="F27" s="1">
        <v>297</v>
      </c>
    </row>
    <row r="28" spans="1:6">
      <c r="A28" s="1" t="s">
        <v>73</v>
      </c>
      <c r="B28" s="3" t="s">
        <v>74</v>
      </c>
      <c r="C28" s="1" t="s">
        <v>75</v>
      </c>
      <c r="D28" s="1">
        <v>56</v>
      </c>
      <c r="E28" s="2">
        <v>43736</v>
      </c>
      <c r="F28" s="1">
        <v>129</v>
      </c>
    </row>
    <row r="29" spans="1:6">
      <c r="A29" s="1" t="s">
        <v>76</v>
      </c>
      <c r="B29" s="3" t="s">
        <v>77</v>
      </c>
      <c r="C29" s="1" t="s">
        <v>72</v>
      </c>
      <c r="D29" s="1">
        <v>114</v>
      </c>
      <c r="E29" s="2">
        <v>42861</v>
      </c>
      <c r="F29" s="1">
        <v>118</v>
      </c>
    </row>
    <row r="30" spans="1:6">
      <c r="A30" s="1" t="s">
        <v>78</v>
      </c>
      <c r="B30" s="3" t="s">
        <v>79</v>
      </c>
      <c r="C30" s="1" t="s">
        <v>46</v>
      </c>
      <c r="D30" s="1">
        <v>70</v>
      </c>
      <c r="E30" s="2">
        <v>42861</v>
      </c>
      <c r="F30" s="1">
        <v>288</v>
      </c>
    </row>
    <row r="31" spans="1:6">
      <c r="A31" s="1" t="s">
        <v>80</v>
      </c>
      <c r="B31" s="3" t="s">
        <v>81</v>
      </c>
      <c r="C31" s="1" t="s">
        <v>82</v>
      </c>
      <c r="D31" s="1">
        <v>88</v>
      </c>
      <c r="E31" s="2">
        <v>42438</v>
      </c>
      <c r="F31" s="1">
        <v>89</v>
      </c>
    </row>
    <row r="32" spans="1:6">
      <c r="A32" s="1" t="s">
        <v>83</v>
      </c>
      <c r="B32" s="3" t="s">
        <v>84</v>
      </c>
      <c r="C32" s="1" t="s">
        <v>52</v>
      </c>
      <c r="D32" s="1">
        <v>237</v>
      </c>
      <c r="E32" s="2">
        <v>42438</v>
      </c>
      <c r="F32" s="1">
        <v>139</v>
      </c>
    </row>
    <row r="33" spans="1:6">
      <c r="A33" s="1" t="s">
        <v>85</v>
      </c>
      <c r="B33" s="3" t="s">
        <v>86</v>
      </c>
      <c r="C33" s="1" t="s">
        <v>87</v>
      </c>
      <c r="D33" s="1">
        <v>42</v>
      </c>
      <c r="E33" s="2">
        <v>42861</v>
      </c>
      <c r="F33" s="1">
        <v>190</v>
      </c>
    </row>
    <row r="35" spans="1:6">
      <c r="A35" s="29" t="s">
        <v>191</v>
      </c>
    </row>
    <row r="36" spans="1:6">
      <c r="A36" t="b">
        <f>AND(MID(A3,4,1)*1&gt;=5,OR(MONTH(E3)=3,MONTH(E3)=9))</f>
        <v>1</v>
      </c>
    </row>
    <row r="38" spans="1:6">
      <c r="A38" s="1" t="s">
        <v>0</v>
      </c>
      <c r="B38" s="1" t="s">
        <v>1</v>
      </c>
      <c r="C38" s="2" t="s">
        <v>4</v>
      </c>
      <c r="D38" s="1" t="s">
        <v>5</v>
      </c>
    </row>
    <row r="39" spans="1:6">
      <c r="A39" s="1" t="s">
        <v>6</v>
      </c>
      <c r="B39" s="3" t="s">
        <v>7</v>
      </c>
      <c r="C39" s="2">
        <v>43533</v>
      </c>
      <c r="D39" s="1">
        <v>297</v>
      </c>
    </row>
    <row r="40" spans="1:6">
      <c r="A40" s="1" t="s">
        <v>9</v>
      </c>
      <c r="B40" s="3" t="s">
        <v>10</v>
      </c>
      <c r="C40" s="2">
        <v>43533</v>
      </c>
      <c r="D40" s="1">
        <v>144</v>
      </c>
    </row>
    <row r="41" spans="1:6">
      <c r="A41" s="1" t="s">
        <v>37</v>
      </c>
      <c r="B41" s="3" t="s">
        <v>38</v>
      </c>
      <c r="C41" s="2">
        <v>43533</v>
      </c>
      <c r="D41" s="1">
        <v>224</v>
      </c>
    </row>
    <row r="42" spans="1:6">
      <c r="A42" s="1" t="s">
        <v>39</v>
      </c>
      <c r="B42" s="3" t="s">
        <v>40</v>
      </c>
      <c r="C42" s="2">
        <v>43736</v>
      </c>
      <c r="D42" s="1">
        <v>144</v>
      </c>
    </row>
    <row r="43" spans="1:6">
      <c r="A43" s="1" t="s">
        <v>47</v>
      </c>
      <c r="B43" s="3" t="s">
        <v>48</v>
      </c>
      <c r="C43" s="2">
        <v>43533</v>
      </c>
      <c r="D43" s="1">
        <v>139</v>
      </c>
    </row>
    <row r="44" spans="1:6">
      <c r="A44" s="1" t="s">
        <v>62</v>
      </c>
      <c r="B44" s="3" t="s">
        <v>63</v>
      </c>
      <c r="C44" s="2">
        <v>43736</v>
      </c>
      <c r="D44" s="1">
        <v>268</v>
      </c>
    </row>
    <row r="45" spans="1:6">
      <c r="A45" s="1" t="s">
        <v>65</v>
      </c>
      <c r="B45" s="3" t="s">
        <v>66</v>
      </c>
      <c r="C45" s="2">
        <v>43533</v>
      </c>
      <c r="D45" s="1">
        <v>89</v>
      </c>
    </row>
    <row r="46" spans="1:6">
      <c r="A46" s="1" t="s">
        <v>73</v>
      </c>
      <c r="B46" s="3" t="s">
        <v>74</v>
      </c>
      <c r="C46" s="2">
        <v>43736</v>
      </c>
      <c r="D46" s="1">
        <v>129</v>
      </c>
    </row>
    <row r="47" spans="1:6">
      <c r="A47" s="1" t="s">
        <v>80</v>
      </c>
      <c r="B47" s="3" t="s">
        <v>81</v>
      </c>
      <c r="C47" s="2">
        <v>42438</v>
      </c>
      <c r="D47" s="1">
        <v>89</v>
      </c>
    </row>
  </sheetData>
  <phoneticPr fontId="1" type="noConversion"/>
  <conditionalFormatting sqref="A3:F33">
    <cfRule type="expression" dxfId="0" priority="1">
      <formula>AND(RIGHT($A3,3)*1&gt;=160,$C3&lt;&gt;"극동제약")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4:D19"/>
  <sheetViews>
    <sheetView view="pageBreakPreview" zoomScale="60" zoomScaleNormal="100" workbookViewId="0">
      <selection activeCell="H12" sqref="H12"/>
    </sheetView>
  </sheetViews>
  <sheetFormatPr defaultRowHeight="17"/>
  <cols>
    <col min="1" max="1" width="5.08203125" customWidth="1"/>
    <col min="2" max="2" width="31.83203125" bestFit="1" customWidth="1"/>
  </cols>
  <sheetData>
    <row r="4" spans="2:4">
      <c r="B4" s="4" t="s">
        <v>1</v>
      </c>
      <c r="C4" s="5" t="s">
        <v>3</v>
      </c>
      <c r="D4" s="6" t="s">
        <v>5</v>
      </c>
    </row>
    <row r="5" spans="2:4">
      <c r="B5" s="7" t="s">
        <v>88</v>
      </c>
      <c r="C5" s="8">
        <v>165</v>
      </c>
      <c r="D5" s="30">
        <v>150</v>
      </c>
    </row>
    <row r="6" spans="2:4">
      <c r="B6" s="7" t="s">
        <v>86</v>
      </c>
      <c r="C6" s="8">
        <v>42</v>
      </c>
      <c r="D6" s="30">
        <v>190</v>
      </c>
    </row>
    <row r="7" spans="2:4">
      <c r="B7" s="7" t="s">
        <v>48</v>
      </c>
      <c r="C7" s="8">
        <v>45</v>
      </c>
      <c r="D7" s="30">
        <v>139</v>
      </c>
    </row>
    <row r="8" spans="2:4">
      <c r="B8" s="7" t="s">
        <v>89</v>
      </c>
      <c r="C8" s="8">
        <v>159</v>
      </c>
      <c r="D8" s="30">
        <v>124</v>
      </c>
    </row>
    <row r="9" spans="2:4">
      <c r="B9" s="7" t="s">
        <v>90</v>
      </c>
      <c r="C9" s="8">
        <v>54</v>
      </c>
      <c r="D9" s="30">
        <v>129</v>
      </c>
    </row>
    <row r="10" spans="2:4">
      <c r="B10" s="7" t="s">
        <v>24</v>
      </c>
      <c r="C10" s="8">
        <v>120</v>
      </c>
      <c r="D10" s="30">
        <v>297</v>
      </c>
    </row>
    <row r="11" spans="2:4">
      <c r="B11" s="7" t="s">
        <v>91</v>
      </c>
      <c r="C11" s="8">
        <v>111</v>
      </c>
      <c r="D11" s="30">
        <v>268</v>
      </c>
    </row>
    <row r="12" spans="2:4">
      <c r="B12" s="7" t="s">
        <v>92</v>
      </c>
      <c r="C12" s="8">
        <v>4996</v>
      </c>
      <c r="D12" s="30">
        <v>118</v>
      </c>
    </row>
    <row r="13" spans="2:4">
      <c r="B13" s="7" t="s">
        <v>93</v>
      </c>
      <c r="C13" s="8">
        <v>15459</v>
      </c>
      <c r="D13" s="30">
        <v>134</v>
      </c>
    </row>
    <row r="14" spans="2:4">
      <c r="B14" s="7" t="s">
        <v>94</v>
      </c>
      <c r="C14" s="8">
        <v>448</v>
      </c>
      <c r="D14" s="30">
        <v>89</v>
      </c>
    </row>
    <row r="15" spans="2:4">
      <c r="B15" s="7" t="s">
        <v>77</v>
      </c>
      <c r="C15" s="8">
        <v>114</v>
      </c>
      <c r="D15" s="30">
        <v>118</v>
      </c>
    </row>
    <row r="16" spans="2:4">
      <c r="B16" s="7" t="s">
        <v>95</v>
      </c>
      <c r="C16" s="8">
        <v>441</v>
      </c>
      <c r="D16" s="30">
        <v>151</v>
      </c>
    </row>
    <row r="17" spans="2:4">
      <c r="B17" s="7" t="s">
        <v>96</v>
      </c>
      <c r="C17" s="8">
        <v>51</v>
      </c>
      <c r="D17" s="30">
        <v>89</v>
      </c>
    </row>
    <row r="18" spans="2:4">
      <c r="B18" s="7" t="s">
        <v>51</v>
      </c>
      <c r="C18" s="8">
        <v>82</v>
      </c>
      <c r="D18" s="30">
        <v>118</v>
      </c>
    </row>
    <row r="19" spans="2:4">
      <c r="B19" s="7" t="s">
        <v>97</v>
      </c>
      <c r="C19" s="8">
        <v>165</v>
      </c>
      <c r="D19" s="30">
        <v>165</v>
      </c>
    </row>
  </sheetData>
  <sheetProtection sheet="1" objects="1" scenarios="1"/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I35"/>
  <sheetViews>
    <sheetView tabSelected="1" workbookViewId="0">
      <selection activeCell="J32" sqref="J32"/>
    </sheetView>
  </sheetViews>
  <sheetFormatPr defaultRowHeight="17"/>
  <cols>
    <col min="2" max="2" width="11.08203125" bestFit="1" customWidth="1"/>
    <col min="3" max="3" width="29.25" customWidth="1"/>
    <col min="4" max="4" width="10" customWidth="1"/>
    <col min="5" max="5" width="29.33203125" customWidth="1"/>
    <col min="6" max="6" width="9.33203125" bestFit="1" customWidth="1"/>
    <col min="7" max="7" width="7.08203125" bestFit="1" customWidth="1"/>
    <col min="8" max="8" width="12.33203125" bestFit="1" customWidth="1"/>
    <col min="9" max="9" width="11" bestFit="1" customWidth="1"/>
  </cols>
  <sheetData>
    <row r="1" spans="1:9">
      <c r="A1" t="s">
        <v>98</v>
      </c>
    </row>
    <row r="2" spans="1:9">
      <c r="A2" s="1" t="s">
        <v>0</v>
      </c>
      <c r="B2" s="2" t="s">
        <v>99</v>
      </c>
      <c r="C2" s="1" t="s">
        <v>1</v>
      </c>
      <c r="D2" s="1" t="s">
        <v>2</v>
      </c>
      <c r="E2" s="9" t="s">
        <v>100</v>
      </c>
      <c r="F2" s="1" t="s">
        <v>3</v>
      </c>
      <c r="G2" s="1" t="s">
        <v>101</v>
      </c>
      <c r="H2" s="9" t="s">
        <v>102</v>
      </c>
      <c r="I2" s="9" t="s">
        <v>103</v>
      </c>
    </row>
    <row r="3" spans="1:9">
      <c r="A3" s="1" t="s">
        <v>11</v>
      </c>
      <c r="B3" s="2">
        <v>43512</v>
      </c>
      <c r="C3" s="3" t="s">
        <v>104</v>
      </c>
      <c r="D3" s="1" t="s">
        <v>8</v>
      </c>
      <c r="E3" s="10" t="str">
        <f>IF(LEFT(D3,2)=LEFT(C3,2),SUBSTITUTE(C3," ","★",1),C3)</f>
        <v>건웅★로딘정 100mg</v>
      </c>
      <c r="F3" s="11">
        <v>178000</v>
      </c>
      <c r="G3" s="1">
        <v>115</v>
      </c>
      <c r="H3" s="12" t="str">
        <f>IFERROR(TEXT(F3*G3,"#,###"),"")</f>
        <v>20,470,000</v>
      </c>
      <c r="I3" s="1" t="str" cm="1">
        <f t="array" ref="I3">fn비고(C3)</f>
        <v>■</v>
      </c>
    </row>
    <row r="4" spans="1:9">
      <c r="A4" s="1" t="s">
        <v>44</v>
      </c>
      <c r="B4" s="2">
        <v>43564</v>
      </c>
      <c r="C4" s="3" t="s">
        <v>105</v>
      </c>
      <c r="D4" s="1" t="s">
        <v>36</v>
      </c>
      <c r="E4" s="10" t="str">
        <f t="shared" ref="E4:E28" si="0">IF(LEFT(D4,2)=LEFT(C4,2),SUBSTITUTE(C4," ","★",1),C4)</f>
        <v>국제★구루메포민정 250mg</v>
      </c>
      <c r="F4" s="11">
        <v>59000</v>
      </c>
      <c r="G4" s="1">
        <v>129</v>
      </c>
      <c r="H4" s="12" t="str">
        <f t="shared" ref="H4:H28" si="1">IFERROR(TEXT(F4*G4,"#,###"),"")</f>
        <v>7,611,000</v>
      </c>
      <c r="I4" s="1" t="str" cm="1">
        <f t="array" ref="I4">fn비고(C4)</f>
        <v>■■</v>
      </c>
    </row>
    <row r="5" spans="1:9">
      <c r="A5" s="1" t="s">
        <v>106</v>
      </c>
      <c r="B5" s="2">
        <v>43591</v>
      </c>
      <c r="C5" s="3" t="s">
        <v>107</v>
      </c>
      <c r="D5" s="1" t="s">
        <v>25</v>
      </c>
      <c r="E5" s="10" t="str">
        <f t="shared" si="0"/>
        <v>경인★염화리소짐정 90mg</v>
      </c>
      <c r="F5" s="11">
        <v>52000</v>
      </c>
      <c r="G5" s="1">
        <v>118</v>
      </c>
      <c r="H5" s="12" t="str">
        <f t="shared" si="1"/>
        <v>6,136,000</v>
      </c>
      <c r="I5" s="1" t="str" cm="1">
        <f t="array" ref="I5">fn비고(C5)</f>
        <v/>
      </c>
    </row>
    <row r="6" spans="1:9">
      <c r="A6" s="1" t="s">
        <v>108</v>
      </c>
      <c r="B6" s="2">
        <v>44102</v>
      </c>
      <c r="C6" s="3" t="s">
        <v>109</v>
      </c>
      <c r="D6" s="1" t="s">
        <v>25</v>
      </c>
      <c r="E6" s="10" t="str">
        <f t="shared" si="0"/>
        <v>경인★파모티딘정 40mg</v>
      </c>
      <c r="F6" s="11">
        <v>119000</v>
      </c>
      <c r="G6" s="1">
        <v>89</v>
      </c>
      <c r="H6" s="12" t="str">
        <f t="shared" si="1"/>
        <v>10,591,000</v>
      </c>
      <c r="I6" s="1" t="str" cm="1">
        <f t="array" ref="I6">fn비고(C6)</f>
        <v/>
      </c>
    </row>
    <row r="7" spans="1:9">
      <c r="A7" s="1" t="s">
        <v>110</v>
      </c>
      <c r="B7" s="2">
        <v>43103</v>
      </c>
      <c r="C7" s="3" t="s">
        <v>111</v>
      </c>
      <c r="D7" s="1" t="s">
        <v>36</v>
      </c>
      <c r="E7" s="10" t="str">
        <f t="shared" si="0"/>
        <v>극동 테녹시캄정 20mg</v>
      </c>
      <c r="F7" s="11">
        <v>312000</v>
      </c>
      <c r="G7" s="1">
        <v>89</v>
      </c>
      <c r="H7" s="12" t="str">
        <f t="shared" si="1"/>
        <v>27,768,000</v>
      </c>
      <c r="I7" s="1" t="str" cm="1">
        <f t="array" ref="I7">fn비고(C7)</f>
        <v/>
      </c>
    </row>
    <row r="8" spans="1:9">
      <c r="A8" s="1" t="s">
        <v>112</v>
      </c>
      <c r="B8" s="2">
        <v>43309</v>
      </c>
      <c r="C8" s="3" t="s">
        <v>113</v>
      </c>
      <c r="D8" s="1" t="s">
        <v>36</v>
      </c>
      <c r="E8" s="10" t="str">
        <f t="shared" si="0"/>
        <v>아시클로버정 200mg</v>
      </c>
      <c r="F8" s="11">
        <v>458000</v>
      </c>
      <c r="G8" s="1">
        <v>118</v>
      </c>
      <c r="H8" s="12" t="str">
        <f t="shared" si="1"/>
        <v>54,044,000</v>
      </c>
      <c r="I8" s="1" t="str" cm="1">
        <f t="array" ref="I8">fn비고(C8)</f>
        <v>■■</v>
      </c>
    </row>
    <row r="9" spans="1:9">
      <c r="A9" s="1" t="s">
        <v>9</v>
      </c>
      <c r="B9" s="2">
        <v>36959</v>
      </c>
      <c r="C9" s="3" t="s">
        <v>114</v>
      </c>
      <c r="D9" s="1" t="s">
        <v>8</v>
      </c>
      <c r="E9" s="10" t="str">
        <f t="shared" si="0"/>
        <v>파모티딘정 20mg</v>
      </c>
      <c r="F9" s="11">
        <v>39000</v>
      </c>
      <c r="G9" s="1" t="s">
        <v>115</v>
      </c>
      <c r="H9" s="12" t="str">
        <f t="shared" si="1"/>
        <v/>
      </c>
      <c r="I9" s="1" t="str" cm="1">
        <f t="array" ref="I9">fn비고(C9)</f>
        <v/>
      </c>
    </row>
    <row r="10" spans="1:9">
      <c r="A10" s="1" t="s">
        <v>85</v>
      </c>
      <c r="B10" s="2">
        <v>43928</v>
      </c>
      <c r="C10" s="3" t="s">
        <v>116</v>
      </c>
      <c r="D10" s="1" t="s">
        <v>36</v>
      </c>
      <c r="E10" s="10" t="str">
        <f t="shared" si="0"/>
        <v>국제★각시원정 10mg</v>
      </c>
      <c r="F10" s="11">
        <v>42000</v>
      </c>
      <c r="G10" s="1">
        <v>190</v>
      </c>
      <c r="H10" s="12" t="str">
        <f t="shared" si="1"/>
        <v>7,980,000</v>
      </c>
      <c r="I10" s="1" t="str" cm="1">
        <f t="array" ref="I10">fn비고(C10)</f>
        <v/>
      </c>
    </row>
    <row r="11" spans="1:9">
      <c r="A11" s="1" t="s">
        <v>117</v>
      </c>
      <c r="B11" s="2">
        <v>44082</v>
      </c>
      <c r="C11" s="3" t="s">
        <v>118</v>
      </c>
      <c r="D11" s="1" t="s">
        <v>119</v>
      </c>
      <c r="E11" s="10" t="str">
        <f t="shared" si="0"/>
        <v>염화리소짐정 90mg</v>
      </c>
      <c r="F11" s="11">
        <v>62000</v>
      </c>
      <c r="G11" s="1">
        <v>105</v>
      </c>
      <c r="H11" s="12" t="str">
        <f t="shared" si="1"/>
        <v>6,510,000</v>
      </c>
      <c r="I11" s="1" t="str" cm="1">
        <f t="array" ref="I11">fn비고(C11)</f>
        <v/>
      </c>
    </row>
    <row r="12" spans="1:9">
      <c r="A12" s="1" t="s">
        <v>120</v>
      </c>
      <c r="B12" s="2">
        <v>43645</v>
      </c>
      <c r="C12" s="3" t="s">
        <v>121</v>
      </c>
      <c r="D12" s="1" t="s">
        <v>25</v>
      </c>
      <c r="E12" s="10" t="str">
        <f t="shared" si="0"/>
        <v>아테놀올정 100mg</v>
      </c>
      <c r="F12" s="11">
        <v>155000</v>
      </c>
      <c r="G12" s="1">
        <v>103</v>
      </c>
      <c r="H12" s="12" t="str">
        <f t="shared" si="1"/>
        <v>15,965,000</v>
      </c>
      <c r="I12" s="1" t="str" cm="1">
        <f t="array" ref="I12">fn비고(C12)</f>
        <v>■</v>
      </c>
    </row>
    <row r="13" spans="1:9">
      <c r="A13" s="1" t="s">
        <v>122</v>
      </c>
      <c r="B13" s="2">
        <v>43683</v>
      </c>
      <c r="C13" s="3" t="s">
        <v>123</v>
      </c>
      <c r="D13" s="1" t="s">
        <v>8</v>
      </c>
      <c r="E13" s="10" t="str">
        <f t="shared" si="0"/>
        <v>프로치온아미드정 250mg</v>
      </c>
      <c r="F13" s="11">
        <v>80000</v>
      </c>
      <c r="G13" s="1">
        <v>139</v>
      </c>
      <c r="H13" s="12" t="str">
        <f t="shared" si="1"/>
        <v>11,120,000</v>
      </c>
      <c r="I13" s="1" t="str" cm="1">
        <f t="array" ref="I13">fn비고(C13)</f>
        <v>■■</v>
      </c>
    </row>
    <row r="14" spans="1:9">
      <c r="A14" s="1" t="s">
        <v>124</v>
      </c>
      <c r="B14" s="2">
        <v>43892</v>
      </c>
      <c r="C14" s="3" t="s">
        <v>125</v>
      </c>
      <c r="D14" s="1" t="s">
        <v>8</v>
      </c>
      <c r="E14" s="10" t="str">
        <f t="shared" si="0"/>
        <v>노플록사신정 100mg</v>
      </c>
      <c r="F14" s="11">
        <v>125000</v>
      </c>
      <c r="G14" s="1">
        <v>134</v>
      </c>
      <c r="H14" s="12" t="str">
        <f t="shared" si="1"/>
        <v>16,750,000</v>
      </c>
      <c r="I14" s="1" t="str" cm="1">
        <f t="array" ref="I14">fn비고(C14)</f>
        <v>■</v>
      </c>
    </row>
    <row r="15" spans="1:9">
      <c r="A15" s="1" t="s">
        <v>126</v>
      </c>
      <c r="B15" s="2">
        <v>43736</v>
      </c>
      <c r="C15" s="3" t="s">
        <v>127</v>
      </c>
      <c r="D15" s="1" t="s">
        <v>8</v>
      </c>
      <c r="E15" s="10" t="str">
        <f t="shared" si="0"/>
        <v>딜티아젬서방정 30mg</v>
      </c>
      <c r="F15" s="11">
        <v>53000</v>
      </c>
      <c r="G15" s="1">
        <v>151</v>
      </c>
      <c r="H15" s="12" t="str">
        <f t="shared" si="1"/>
        <v>8,003,000</v>
      </c>
      <c r="I15" s="1" t="str" cm="1">
        <f t="array" ref="I15">fn비고(C15)</f>
        <v/>
      </c>
    </row>
    <row r="16" spans="1:9">
      <c r="A16" s="1" t="s">
        <v>128</v>
      </c>
      <c r="B16" s="2">
        <v>43239</v>
      </c>
      <c r="C16" s="3" t="s">
        <v>129</v>
      </c>
      <c r="D16" s="1" t="s">
        <v>8</v>
      </c>
      <c r="E16" s="10" t="str">
        <f t="shared" si="0"/>
        <v>로딘정 200mg</v>
      </c>
      <c r="F16" s="11">
        <v>235000</v>
      </c>
      <c r="G16" s="1">
        <v>151</v>
      </c>
      <c r="H16" s="12" t="str">
        <f t="shared" si="1"/>
        <v>35,485,000</v>
      </c>
      <c r="I16" s="1" t="str" cm="1">
        <f t="array" ref="I16">fn비고(C16)</f>
        <v>■■</v>
      </c>
    </row>
    <row r="17" spans="1:9">
      <c r="A17" s="1" t="s">
        <v>130</v>
      </c>
      <c r="B17" s="2">
        <v>43260</v>
      </c>
      <c r="C17" s="3" t="s">
        <v>131</v>
      </c>
      <c r="D17" s="1" t="s">
        <v>119</v>
      </c>
      <c r="E17" s="10" t="str">
        <f t="shared" si="0"/>
        <v>염산라니티딘정 300mg</v>
      </c>
      <c r="F17" s="11">
        <v>242000</v>
      </c>
      <c r="G17" s="1">
        <v>115</v>
      </c>
      <c r="H17" s="12" t="str">
        <f t="shared" si="1"/>
        <v>27,830,000</v>
      </c>
      <c r="I17" s="1" t="str" cm="1">
        <f t="array" ref="I17">fn비고(C17)</f>
        <v>■■■</v>
      </c>
    </row>
    <row r="18" spans="1:9">
      <c r="A18" s="1" t="s">
        <v>132</v>
      </c>
      <c r="B18" s="2">
        <v>43870</v>
      </c>
      <c r="C18" s="3" t="s">
        <v>133</v>
      </c>
      <c r="D18" s="1" t="s">
        <v>8</v>
      </c>
      <c r="E18" s="10" t="str">
        <f t="shared" si="0"/>
        <v>딜티아젬서방정 90mg</v>
      </c>
      <c r="F18" s="11">
        <v>159000</v>
      </c>
      <c r="G18" s="1">
        <v>124</v>
      </c>
      <c r="H18" s="12" t="str">
        <f t="shared" si="1"/>
        <v>19,716,000</v>
      </c>
      <c r="I18" s="1" t="str" cm="1">
        <f t="array" ref="I18">fn비고(C18)</f>
        <v/>
      </c>
    </row>
    <row r="19" spans="1:9">
      <c r="A19" s="1" t="s">
        <v>134</v>
      </c>
      <c r="B19" s="2">
        <v>43156</v>
      </c>
      <c r="C19" s="3" t="s">
        <v>135</v>
      </c>
      <c r="D19" s="1" t="s">
        <v>119</v>
      </c>
      <c r="E19" s="10" t="str">
        <f t="shared" si="0"/>
        <v>간필정 20mg</v>
      </c>
      <c r="F19" s="11">
        <v>161000</v>
      </c>
      <c r="G19" s="1">
        <v>126</v>
      </c>
      <c r="H19" s="12" t="str">
        <f t="shared" si="1"/>
        <v>20,286,000</v>
      </c>
      <c r="I19" s="1" t="str" cm="1">
        <f t="array" ref="I19">fn비고(C19)</f>
        <v/>
      </c>
    </row>
    <row r="20" spans="1:9">
      <c r="A20" s="1" t="s">
        <v>136</v>
      </c>
      <c r="B20" s="2">
        <v>43173</v>
      </c>
      <c r="C20" s="3" t="s">
        <v>91</v>
      </c>
      <c r="D20" s="1" t="s">
        <v>36</v>
      </c>
      <c r="E20" s="10" t="str">
        <f t="shared" si="0"/>
        <v>국제★니페디핀연질캅셀 10mg</v>
      </c>
      <c r="F20" s="11">
        <v>111000</v>
      </c>
      <c r="G20" s="1">
        <v>268</v>
      </c>
      <c r="H20" s="12" t="str">
        <f t="shared" si="1"/>
        <v>29,748,000</v>
      </c>
      <c r="I20" s="1" t="str" cm="1">
        <f t="array" ref="I20">fn비고(C20)</f>
        <v/>
      </c>
    </row>
    <row r="21" spans="1:9">
      <c r="A21" s="1" t="s">
        <v>137</v>
      </c>
      <c r="B21" s="2">
        <v>43165</v>
      </c>
      <c r="C21" s="3" t="s">
        <v>138</v>
      </c>
      <c r="D21" s="1" t="s">
        <v>119</v>
      </c>
      <c r="E21" s="10" t="str">
        <f t="shared" si="0"/>
        <v>가티링정 150mg</v>
      </c>
      <c r="F21" s="11" t="s">
        <v>139</v>
      </c>
      <c r="G21" s="1"/>
      <c r="H21" s="12" t="str">
        <f t="shared" si="1"/>
        <v/>
      </c>
      <c r="I21" s="1" t="str" cm="1">
        <f t="array" ref="I21">fn비고(C21)</f>
        <v>■</v>
      </c>
    </row>
    <row r="22" spans="1:9">
      <c r="A22" s="1" t="s">
        <v>140</v>
      </c>
      <c r="B22" s="2">
        <v>43102</v>
      </c>
      <c r="C22" s="3" t="s">
        <v>141</v>
      </c>
      <c r="D22" s="1" t="s">
        <v>36</v>
      </c>
      <c r="E22" s="10" t="str">
        <f t="shared" si="0"/>
        <v>국제★가티링정 300mg</v>
      </c>
      <c r="F22" s="11">
        <v>243000</v>
      </c>
      <c r="G22" s="1">
        <v>164</v>
      </c>
      <c r="H22" s="12" t="str">
        <f t="shared" si="1"/>
        <v>39,852,000</v>
      </c>
      <c r="I22" s="1" t="str" cm="1">
        <f t="array" ref="I22">fn비고(C22)</f>
        <v>■■■</v>
      </c>
    </row>
    <row r="23" spans="1:9">
      <c r="A23" s="1" t="s">
        <v>78</v>
      </c>
      <c r="B23" s="2">
        <v>43957</v>
      </c>
      <c r="C23" s="3" t="s">
        <v>142</v>
      </c>
      <c r="D23" s="1" t="s">
        <v>36</v>
      </c>
      <c r="E23" s="10" t="str">
        <f t="shared" si="0"/>
        <v>구루메포민정 500mg</v>
      </c>
      <c r="F23" s="11">
        <v>70000</v>
      </c>
      <c r="G23" s="1">
        <v>288</v>
      </c>
      <c r="H23" s="12" t="str">
        <f t="shared" si="1"/>
        <v>20,160,000</v>
      </c>
      <c r="I23" s="1" t="str" cm="1">
        <f t="array" ref="I23">fn비고(C23)</f>
        <v>■■■■■</v>
      </c>
    </row>
    <row r="24" spans="1:9">
      <c r="A24" s="1" t="s">
        <v>122</v>
      </c>
      <c r="B24" s="2">
        <v>43675</v>
      </c>
      <c r="C24" s="3" t="s">
        <v>143</v>
      </c>
      <c r="D24" s="1" t="s">
        <v>119</v>
      </c>
      <c r="E24" s="10" t="str">
        <f t="shared" si="0"/>
        <v>민중게로비솔주★10mg</v>
      </c>
      <c r="F24" s="11">
        <v>69710</v>
      </c>
      <c r="G24" s="1">
        <v>124</v>
      </c>
      <c r="H24" s="12" t="str">
        <f t="shared" si="1"/>
        <v>8,644,040</v>
      </c>
      <c r="I24" s="1" t="str" cm="1">
        <f t="array" ref="I24">fn비고(C24)</f>
        <v/>
      </c>
    </row>
    <row r="25" spans="1:9">
      <c r="A25" s="1" t="s">
        <v>144</v>
      </c>
      <c r="B25" s="2">
        <v>43286</v>
      </c>
      <c r="C25" s="3" t="s">
        <v>145</v>
      </c>
      <c r="D25" s="1" t="s">
        <v>25</v>
      </c>
      <c r="E25" s="10" t="str">
        <f t="shared" si="0"/>
        <v>경인★파모티딘정 20mg</v>
      </c>
      <c r="F25" s="11">
        <v>66000</v>
      </c>
      <c r="G25" s="1">
        <v>118</v>
      </c>
      <c r="H25" s="12" t="str">
        <f t="shared" si="1"/>
        <v>7,788,000</v>
      </c>
      <c r="I25" s="1" t="str" cm="1">
        <f t="array" ref="I25">fn비고(C25)</f>
        <v/>
      </c>
    </row>
    <row r="26" spans="1:9">
      <c r="A26" s="1" t="s">
        <v>146</v>
      </c>
      <c r="B26" s="2">
        <v>36652</v>
      </c>
      <c r="C26" s="3" t="s">
        <v>147</v>
      </c>
      <c r="D26" s="1" t="s">
        <v>8</v>
      </c>
      <c r="E26" s="10" t="str">
        <f t="shared" si="0"/>
        <v>건웅★미크로노마이신주사 60mg</v>
      </c>
      <c r="F26" s="11">
        <v>15790</v>
      </c>
      <c r="G26" s="1" t="s">
        <v>115</v>
      </c>
      <c r="H26" s="12" t="str">
        <f t="shared" si="1"/>
        <v/>
      </c>
      <c r="I26" s="1" t="str" cm="1">
        <f t="array" ref="I26">fn비고(C26)</f>
        <v/>
      </c>
    </row>
    <row r="27" spans="1:9">
      <c r="A27" s="1" t="s">
        <v>148</v>
      </c>
      <c r="B27" s="2">
        <v>43533</v>
      </c>
      <c r="C27" s="3" t="s">
        <v>149</v>
      </c>
      <c r="D27" s="1" t="s">
        <v>25</v>
      </c>
      <c r="E27" s="10" t="str">
        <f t="shared" si="0"/>
        <v>아테놀올정 50mg</v>
      </c>
      <c r="F27" s="11">
        <v>10300</v>
      </c>
      <c r="G27" s="1">
        <v>89</v>
      </c>
      <c r="H27" s="12" t="str">
        <f t="shared" si="1"/>
        <v>916,700</v>
      </c>
      <c r="I27" s="1" t="str" cm="1">
        <f t="array" ref="I27">fn비고(C27)</f>
        <v/>
      </c>
    </row>
    <row r="28" spans="1:9">
      <c r="A28" s="1" t="s">
        <v>150</v>
      </c>
      <c r="B28" s="2">
        <v>43187</v>
      </c>
      <c r="C28" s="3" t="s">
        <v>151</v>
      </c>
      <c r="D28" s="1" t="s">
        <v>36</v>
      </c>
      <c r="E28" s="10" t="str">
        <f t="shared" si="0"/>
        <v>나릴정 50mg</v>
      </c>
      <c r="F28" s="11" t="s">
        <v>139</v>
      </c>
      <c r="G28" s="1"/>
      <c r="H28" s="12" t="str">
        <f t="shared" si="1"/>
        <v/>
      </c>
      <c r="I28" s="1" t="str" cm="1">
        <f t="array" ref="I28">fn비고(C28)</f>
        <v/>
      </c>
    </row>
    <row r="30" spans="1:9">
      <c r="A30" t="s">
        <v>152</v>
      </c>
      <c r="E30" t="s">
        <v>153</v>
      </c>
    </row>
    <row r="31" spans="1:9">
      <c r="A31" s="23" t="s">
        <v>1</v>
      </c>
      <c r="B31" s="24"/>
      <c r="C31" s="25"/>
      <c r="E31" s="1" t="s">
        <v>2</v>
      </c>
      <c r="F31" s="9">
        <v>2018</v>
      </c>
      <c r="G31" s="9">
        <v>2019</v>
      </c>
      <c r="H31" s="9">
        <v>2020</v>
      </c>
    </row>
    <row r="32" spans="1:9">
      <c r="A32" s="26" t="str">
        <f>VLOOKUP(MIN(B3:B28),B3:C28,2,FALSE)</f>
        <v>건웅 미크로노마이신주사 60mg</v>
      </c>
      <c r="B32" s="27"/>
      <c r="C32" s="28"/>
      <c r="E32" s="1" t="s">
        <v>8</v>
      </c>
      <c r="F32" s="13">
        <f t="array" ref="F32">AVERAGE(IF((YEAR($B$3:$B$28)=F$31)*($D$3:$D$28=$E32)*($F$3:$F$28&gt;=50000),$G$3:$G$28))</f>
        <v>151</v>
      </c>
      <c r="G32" s="13">
        <f t="array" ref="G32">AVERAGE(IF((YEAR($B$3:$B$28)=G$31)*($D$3:$D$28=$E32)*($F$3:$F$28&gt;=50000),$G$3:$G$28))</f>
        <v>135</v>
      </c>
      <c r="H32" s="13">
        <f t="array" ref="H32">AVERAGE(IF((YEAR($B$3:$B$28)=H$31)*($D$3:$D$28=$E32)*($F$3:$F$28&gt;=50000),$G$3:$G$28))</f>
        <v>129</v>
      </c>
    </row>
    <row r="33" spans="5:8">
      <c r="E33" s="1" t="s">
        <v>25</v>
      </c>
      <c r="F33" s="13">
        <f t="array" ref="F33">AVERAGE(IF((YEAR($B$3:$B$28)=F$31)*($D$3:$D$28=$E33)*($F$3:$F$28&gt;=50000),$G$3:$G$28))</f>
        <v>118</v>
      </c>
      <c r="G33" s="13">
        <f t="array" ref="G33">AVERAGE(IF((YEAR($B$3:$B$28)=G$31)*($D$3:$D$28=$E33)*($F$3:$F$28&gt;=50000),$G$3:$G$28))</f>
        <v>110.5</v>
      </c>
      <c r="H33" s="13">
        <f t="array" ref="H33">AVERAGE(IF((YEAR($B$3:$B$28)=H$31)*($D$3:$D$28=$E33)*($F$3:$F$28&gt;=50000),$G$3:$G$28))</f>
        <v>89</v>
      </c>
    </row>
    <row r="34" spans="5:8">
      <c r="E34" s="1" t="s">
        <v>36</v>
      </c>
      <c r="F34" s="13">
        <f t="array" ref="F34">AVERAGE(IF((YEAR($B$3:$B$28)=F$31)*($D$3:$D$28=$E34)*($F$3:$F$28&gt;=50000),$G$3:$G$28))</f>
        <v>127.8</v>
      </c>
      <c r="G34" s="13">
        <f t="array" ref="G34">AVERAGE(IF((YEAR($B$3:$B$28)=G$31)*($D$3:$D$28=$E34)*($F$3:$F$28&gt;=50000),$G$3:$G$28))</f>
        <v>129</v>
      </c>
      <c r="H34" s="13">
        <f t="array" ref="H34">AVERAGE(IF((YEAR($B$3:$B$28)=H$31)*($D$3:$D$28=$E34)*($F$3:$F$28&gt;=50000),$G$3:$G$28))</f>
        <v>288</v>
      </c>
    </row>
    <row r="35" spans="5:8">
      <c r="E35" s="1" t="s">
        <v>119</v>
      </c>
      <c r="F35" s="13">
        <f t="array" ref="F35">AVERAGE(IF((YEAR($B$3:$B$28)=F$31)*($D$3:$D$28=$E35)*($F$3:$F$28&gt;=50000),$G$3:$G$28))</f>
        <v>80.333333333333329</v>
      </c>
      <c r="G35" s="13">
        <f t="array" ref="G35">AVERAGE(IF((YEAR($B$3:$B$28)=G$31)*($D$3:$D$28=$E35)*($F$3:$F$28&gt;=50000),$G$3:$G$28))</f>
        <v>124</v>
      </c>
      <c r="H35" s="13">
        <f t="array" ref="H35">AVERAGE(IF((YEAR($B$3:$B$28)=H$31)*($D$3:$D$28=$E35)*($F$3:$F$28&gt;=50000),$G$3:$G$28))</f>
        <v>105</v>
      </c>
    </row>
  </sheetData>
  <mergeCells count="2">
    <mergeCell ref="A31:C31"/>
    <mergeCell ref="A32:C3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2:G15"/>
  <sheetViews>
    <sheetView workbookViewId="0">
      <selection activeCell="D9" sqref="D9"/>
    </sheetView>
  </sheetViews>
  <sheetFormatPr defaultRowHeight="17"/>
  <cols>
    <col min="1" max="1" width="10.58203125" bestFit="1" customWidth="1"/>
    <col min="2" max="2" width="15.9140625" customWidth="1"/>
    <col min="3" max="7" width="13.75" bestFit="1" customWidth="1"/>
    <col min="8" max="9" width="14.9140625" bestFit="1" customWidth="1"/>
  </cols>
  <sheetData>
    <row r="2" spans="1:7">
      <c r="B2" s="31" t="s">
        <v>201</v>
      </c>
      <c r="C2" s="31" t="s">
        <v>198</v>
      </c>
    </row>
    <row r="3" spans="1:7">
      <c r="B3" t="s">
        <v>193</v>
      </c>
      <c r="D3" t="s">
        <v>194</v>
      </c>
      <c r="F3" t="s">
        <v>195</v>
      </c>
    </row>
    <row r="4" spans="1:7">
      <c r="A4" s="31" t="s">
        <v>2</v>
      </c>
      <c r="B4" t="s">
        <v>199</v>
      </c>
      <c r="C4" t="s">
        <v>200</v>
      </c>
      <c r="D4" t="s">
        <v>199</v>
      </c>
      <c r="E4" t="s">
        <v>200</v>
      </c>
      <c r="F4" t="s">
        <v>199</v>
      </c>
      <c r="G4" t="s">
        <v>200</v>
      </c>
    </row>
    <row r="5" spans="1:7">
      <c r="A5" t="s">
        <v>52</v>
      </c>
      <c r="B5" s="32"/>
      <c r="C5" s="32"/>
      <c r="D5" s="32"/>
      <c r="E5" s="32"/>
      <c r="F5" s="32">
        <v>127.5</v>
      </c>
      <c r="G5" s="32">
        <v>348</v>
      </c>
    </row>
    <row r="6" spans="1:7">
      <c r="A6" t="s">
        <v>82</v>
      </c>
      <c r="B6" s="32">
        <v>187.33333333333334</v>
      </c>
      <c r="C6" s="32">
        <v>145</v>
      </c>
      <c r="D6" s="32">
        <v>185.25</v>
      </c>
      <c r="E6" s="32">
        <v>133.75</v>
      </c>
      <c r="F6" s="32">
        <v>191.5</v>
      </c>
      <c r="G6" s="32">
        <v>137</v>
      </c>
    </row>
    <row r="7" spans="1:7">
      <c r="A7" t="s">
        <v>196</v>
      </c>
      <c r="B7" s="32">
        <v>109.83333333333333</v>
      </c>
      <c r="C7" s="32">
        <v>1207.5</v>
      </c>
      <c r="D7" s="32">
        <v>84</v>
      </c>
      <c r="E7" s="32">
        <v>265.33333333333331</v>
      </c>
      <c r="F7" s="32">
        <v>106.25</v>
      </c>
      <c r="G7" s="32">
        <v>3745.75</v>
      </c>
    </row>
    <row r="8" spans="1:7">
      <c r="A8" t="s">
        <v>197</v>
      </c>
      <c r="B8" s="32"/>
      <c r="C8" s="32"/>
      <c r="D8" s="32">
        <v>134</v>
      </c>
      <c r="E8" s="32">
        <v>334</v>
      </c>
      <c r="F8" s="32"/>
      <c r="G8" s="32"/>
    </row>
    <row r="9" spans="1:7">
      <c r="A9" t="s">
        <v>36</v>
      </c>
      <c r="B9" s="32">
        <v>153.57142857142858</v>
      </c>
      <c r="C9" s="32">
        <v>3055.4285714285716</v>
      </c>
      <c r="D9" s="32">
        <v>128.66666666666666</v>
      </c>
      <c r="E9" s="32">
        <v>60.333333333333336</v>
      </c>
      <c r="F9" s="32">
        <v>163.6</v>
      </c>
      <c r="G9" s="32">
        <v>176.6</v>
      </c>
    </row>
    <row r="10" spans="1:7">
      <c r="A10" t="s">
        <v>69</v>
      </c>
      <c r="B10" s="32"/>
      <c r="C10" s="32"/>
      <c r="D10" s="32">
        <v>151</v>
      </c>
      <c r="E10" s="32">
        <v>709</v>
      </c>
      <c r="F10" s="32"/>
      <c r="G10" s="32"/>
    </row>
    <row r="11" spans="1:7">
      <c r="A11" t="s">
        <v>30</v>
      </c>
      <c r="B11" s="32">
        <v>167.5</v>
      </c>
      <c r="C11" s="32">
        <v>256.66666666666669</v>
      </c>
      <c r="D11" s="32">
        <v>126</v>
      </c>
      <c r="E11" s="32">
        <v>50.75</v>
      </c>
      <c r="F11" s="32">
        <v>184.4</v>
      </c>
      <c r="G11" s="32">
        <v>255.8</v>
      </c>
    </row>
    <row r="12" spans="1:7">
      <c r="A12" t="s">
        <v>25</v>
      </c>
      <c r="B12" s="32">
        <v>116.8</v>
      </c>
      <c r="C12" s="32">
        <v>388.2</v>
      </c>
      <c r="D12" s="32">
        <v>146.85714285714286</v>
      </c>
      <c r="E12" s="32">
        <v>3078.8571428571427</v>
      </c>
      <c r="F12" s="32">
        <v>205.2</v>
      </c>
      <c r="G12" s="32">
        <v>680.4</v>
      </c>
    </row>
    <row r="13" spans="1:7">
      <c r="A13" t="s">
        <v>13</v>
      </c>
      <c r="B13" s="32"/>
      <c r="C13" s="32"/>
      <c r="D13" s="32">
        <v>224</v>
      </c>
      <c r="E13" s="32">
        <v>182</v>
      </c>
      <c r="F13" s="32"/>
      <c r="G13" s="32"/>
    </row>
    <row r="14" spans="1:7">
      <c r="A14" t="s">
        <v>8</v>
      </c>
      <c r="B14" s="32">
        <v>163.23076923076923</v>
      </c>
      <c r="C14" s="32">
        <v>570.38461538461536</v>
      </c>
      <c r="D14" s="32">
        <v>154.1</v>
      </c>
      <c r="E14" s="32">
        <v>526</v>
      </c>
      <c r="F14" s="32">
        <v>128.6</v>
      </c>
      <c r="G14" s="32">
        <v>349.2</v>
      </c>
    </row>
    <row r="15" spans="1:7">
      <c r="A15" t="s">
        <v>192</v>
      </c>
      <c r="B15" s="32">
        <v>150.17500000000001</v>
      </c>
      <c r="C15" s="32">
        <v>999.1</v>
      </c>
      <c r="D15" s="32">
        <v>145.91176470588235</v>
      </c>
      <c r="E15" s="32">
        <v>875.05882352941171</v>
      </c>
      <c r="F15" s="32">
        <v>155</v>
      </c>
      <c r="G15" s="32">
        <v>757.84848484848487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D0C80-5FD1-4D9E-AE0C-F0D839545461}">
  <sheetPr codeName="Sheet9">
    <outlinePr summaryBelow="0"/>
  </sheetPr>
  <dimension ref="B1:F11"/>
  <sheetViews>
    <sheetView showGridLines="0" workbookViewId="0"/>
  </sheetViews>
  <sheetFormatPr defaultRowHeight="17" outlineLevelRow="1" outlineLevelCol="1"/>
  <cols>
    <col min="3" max="3" width="5.4140625" bestFit="1" customWidth="1"/>
    <col min="4" max="6" width="11.08203125" bestFit="1" customWidth="1" outlineLevel="1"/>
  </cols>
  <sheetData>
    <row r="1" spans="2:6" ht="17.5" thickBot="1"/>
    <row r="2" spans="2:6">
      <c r="B2" s="37" t="s">
        <v>207</v>
      </c>
      <c r="C2" s="38"/>
      <c r="D2" s="44"/>
      <c r="E2" s="44"/>
      <c r="F2" s="44"/>
    </row>
    <row r="3" spans="2:6" collapsed="1">
      <c r="B3" s="36"/>
      <c r="C3" s="36"/>
      <c r="D3" s="45" t="s">
        <v>209</v>
      </c>
      <c r="E3" s="45" t="s">
        <v>204</v>
      </c>
      <c r="F3" s="45" t="s">
        <v>206</v>
      </c>
    </row>
    <row r="4" spans="2:6" ht="48" hidden="1" outlineLevel="1">
      <c r="B4" s="40"/>
      <c r="C4" s="40"/>
      <c r="D4" s="33"/>
      <c r="E4" s="47" t="s">
        <v>205</v>
      </c>
      <c r="F4" s="47" t="s">
        <v>205</v>
      </c>
    </row>
    <row r="5" spans="2:6">
      <c r="B5" s="41" t="s">
        <v>208</v>
      </c>
      <c r="C5" s="42"/>
      <c r="D5" s="39"/>
      <c r="E5" s="39"/>
      <c r="F5" s="39"/>
    </row>
    <row r="6" spans="2:6" outlineLevel="1">
      <c r="B6" s="40"/>
      <c r="C6" s="40" t="s">
        <v>202</v>
      </c>
      <c r="D6" s="34">
        <v>0.12</v>
      </c>
      <c r="E6" s="46">
        <v>0.15</v>
      </c>
      <c r="F6" s="46">
        <v>0.1</v>
      </c>
    </row>
    <row r="7" spans="2:6">
      <c r="B7" s="41" t="s">
        <v>210</v>
      </c>
      <c r="C7" s="42"/>
      <c r="D7" s="39"/>
      <c r="E7" s="39"/>
      <c r="F7" s="39"/>
    </row>
    <row r="8" spans="2:6" ht="17.5" outlineLevel="1" thickBot="1">
      <c r="B8" s="43"/>
      <c r="C8" s="43" t="s">
        <v>203</v>
      </c>
      <c r="D8" s="35">
        <v>4433440</v>
      </c>
      <c r="E8" s="35">
        <v>4282300</v>
      </c>
      <c r="F8" s="35">
        <v>4534200</v>
      </c>
    </row>
    <row r="9" spans="2:6">
      <c r="B9" t="s">
        <v>211</v>
      </c>
    </row>
    <row r="10" spans="2:6">
      <c r="B10" t="s">
        <v>212</v>
      </c>
    </row>
    <row r="11" spans="2:6">
      <c r="B11" t="s">
        <v>213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A2:G8"/>
  <sheetViews>
    <sheetView workbookViewId="0">
      <selection activeCell="G4" sqref="G4 G5 G6 G7 G8"/>
    </sheetView>
  </sheetViews>
  <sheetFormatPr defaultRowHeight="17"/>
  <cols>
    <col min="2" max="2" width="13" bestFit="1" customWidth="1"/>
    <col min="4" max="4" width="9.33203125" bestFit="1" customWidth="1"/>
    <col min="5" max="5" width="8.58203125" customWidth="1"/>
    <col min="6" max="6" width="11" bestFit="1" customWidth="1"/>
    <col min="7" max="7" width="10.83203125" bestFit="1" customWidth="1"/>
  </cols>
  <sheetData>
    <row r="2" spans="1:7">
      <c r="A2" t="s">
        <v>98</v>
      </c>
      <c r="E2" s="14"/>
      <c r="F2" s="14" t="s">
        <v>154</v>
      </c>
      <c r="G2" s="15">
        <v>0.12</v>
      </c>
    </row>
    <row r="3" spans="1:7">
      <c r="A3" s="1" t="s">
        <v>0</v>
      </c>
      <c r="B3" s="1" t="s">
        <v>1</v>
      </c>
      <c r="C3" s="1" t="s">
        <v>2</v>
      </c>
      <c r="D3" s="1" t="s">
        <v>3</v>
      </c>
      <c r="E3" s="1" t="s">
        <v>101</v>
      </c>
      <c r="F3" s="1" t="s">
        <v>160</v>
      </c>
      <c r="G3" s="1" t="s">
        <v>102</v>
      </c>
    </row>
    <row r="4" spans="1:7">
      <c r="A4" s="1" t="s">
        <v>112</v>
      </c>
      <c r="B4" s="16" t="s">
        <v>155</v>
      </c>
      <c r="C4" s="9" t="s">
        <v>36</v>
      </c>
      <c r="D4" s="17">
        <v>458000</v>
      </c>
      <c r="E4" s="9">
        <v>11</v>
      </c>
      <c r="F4" s="9" t="s">
        <v>157</v>
      </c>
      <c r="G4" s="17">
        <f>D4*E4*(1-$G$2)</f>
        <v>4433440</v>
      </c>
    </row>
    <row r="5" spans="1:7">
      <c r="A5" s="1" t="s">
        <v>9</v>
      </c>
      <c r="B5" s="3" t="s">
        <v>156</v>
      </c>
      <c r="C5" s="1" t="s">
        <v>8</v>
      </c>
      <c r="D5" s="11">
        <v>39000</v>
      </c>
      <c r="E5" s="1">
        <v>12</v>
      </c>
      <c r="F5" s="1" t="s">
        <v>157</v>
      </c>
      <c r="G5" s="11">
        <f>D5*E5*(1-$G$2)</f>
        <v>411840</v>
      </c>
    </row>
    <row r="6" spans="1:7">
      <c r="A6" s="1" t="s">
        <v>85</v>
      </c>
      <c r="B6" s="3" t="s">
        <v>86</v>
      </c>
      <c r="C6" s="1" t="s">
        <v>36</v>
      </c>
      <c r="D6" s="11">
        <v>42000</v>
      </c>
      <c r="E6" s="1">
        <v>23</v>
      </c>
      <c r="F6" s="1" t="s">
        <v>158</v>
      </c>
      <c r="G6" s="11">
        <f>D6*E6*(1-$G$2)</f>
        <v>850080</v>
      </c>
    </row>
    <row r="7" spans="1:7">
      <c r="A7" s="1" t="s">
        <v>117</v>
      </c>
      <c r="B7" s="3" t="s">
        <v>161</v>
      </c>
      <c r="C7" s="1" t="s">
        <v>119</v>
      </c>
      <c r="D7" s="11">
        <v>62000</v>
      </c>
      <c r="E7" s="1">
        <v>15</v>
      </c>
      <c r="F7" s="1" t="s">
        <v>157</v>
      </c>
      <c r="G7" s="11">
        <f>D7*E7*(1-$G$2)</f>
        <v>818400</v>
      </c>
    </row>
    <row r="8" spans="1:7">
      <c r="A8" s="1" t="s">
        <v>120</v>
      </c>
      <c r="B8" s="3" t="s">
        <v>162</v>
      </c>
      <c r="C8" s="1" t="s">
        <v>25</v>
      </c>
      <c r="D8" s="11">
        <v>155000</v>
      </c>
      <c r="E8" s="1">
        <v>42</v>
      </c>
      <c r="F8" s="1" t="s">
        <v>159</v>
      </c>
      <c r="G8" s="11">
        <f>D8*E8*(1-$G$2)</f>
        <v>5728800</v>
      </c>
    </row>
  </sheetData>
  <scenarios current="0" sqref="G4">
    <scenario name="할인율 증가" locked="1" count="1" user="유준영" comment="만든 사람 유준영 날짜 2026-08-27">
      <inputCells r="G2" val="0.15" numFmtId="9"/>
    </scenario>
    <scenario name="할인율 감소" locked="1" count="1" user="유준영" comment="만든 사람 유준영 날짜 2026-08-27">
      <inputCells r="G2" val="0.1" numFmtId="9"/>
    </scenario>
  </scenarios>
  <phoneticPr fontId="1" type="noConversion"/>
  <dataValidations count="1">
    <dataValidation type="custom" errorStyle="warning" allowBlank="1" showInputMessage="1" showErrorMessage="1" errorTitle="입력확인" error="개수를 확인한 후 다시 입력하십시오." promptTitle="그래프입력" prompt="판매량을 10으로 나눈 개수만큼만 입력" sqref="F4:F8" xr:uid="{632E8DEE-B023-4C51-97B1-C89405D275A9}">
      <formula1>REPT("◆",E4/10)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E10"/>
  <sheetViews>
    <sheetView topLeftCell="A12" workbookViewId="0">
      <selection activeCell="N17" sqref="N17"/>
    </sheetView>
  </sheetViews>
  <sheetFormatPr defaultRowHeight="17"/>
  <sheetData>
    <row r="2" spans="2:5">
      <c r="B2" s="1" t="s">
        <v>2</v>
      </c>
      <c r="C2" s="1" t="s">
        <v>163</v>
      </c>
      <c r="D2" s="1" t="s">
        <v>164</v>
      </c>
      <c r="E2" s="1" t="s">
        <v>165</v>
      </c>
    </row>
    <row r="3" spans="2:5">
      <c r="B3" s="1" t="s">
        <v>69</v>
      </c>
      <c r="C3" s="11">
        <v>14300</v>
      </c>
      <c r="D3" s="11">
        <v>13585</v>
      </c>
      <c r="E3" s="1">
        <v>95</v>
      </c>
    </row>
    <row r="4" spans="2:5">
      <c r="B4" s="1" t="s">
        <v>33</v>
      </c>
      <c r="C4" s="11">
        <v>10900</v>
      </c>
      <c r="D4" s="11">
        <v>11445</v>
      </c>
      <c r="E4" s="1">
        <v>105</v>
      </c>
    </row>
    <row r="5" spans="2:5">
      <c r="B5" s="1" t="s">
        <v>87</v>
      </c>
      <c r="C5" s="11">
        <v>18000</v>
      </c>
      <c r="D5" s="11">
        <v>27000</v>
      </c>
      <c r="E5" s="1">
        <v>150</v>
      </c>
    </row>
    <row r="6" spans="2:5">
      <c r="B6" s="1" t="s">
        <v>19</v>
      </c>
      <c r="C6" s="11">
        <v>13200</v>
      </c>
      <c r="D6" s="11">
        <v>11220</v>
      </c>
      <c r="E6" s="1">
        <v>85</v>
      </c>
    </row>
    <row r="7" spans="2:5">
      <c r="B7" s="1" t="s">
        <v>13</v>
      </c>
      <c r="C7" s="11">
        <v>10900</v>
      </c>
      <c r="D7" s="11">
        <v>9483</v>
      </c>
      <c r="E7" s="1">
        <v>87</v>
      </c>
    </row>
    <row r="8" spans="2:5">
      <c r="B8" s="1" t="s">
        <v>16</v>
      </c>
      <c r="C8" s="11">
        <v>11000</v>
      </c>
      <c r="D8" s="11">
        <v>20350</v>
      </c>
      <c r="E8" s="1">
        <v>185</v>
      </c>
    </row>
    <row r="9" spans="2:5">
      <c r="B9" s="1" t="s">
        <v>25</v>
      </c>
      <c r="C9" s="11">
        <v>28200</v>
      </c>
      <c r="D9" s="11">
        <v>33840</v>
      </c>
      <c r="E9" s="1">
        <v>120</v>
      </c>
    </row>
    <row r="10" spans="2:5">
      <c r="B10" s="1" t="s">
        <v>30</v>
      </c>
      <c r="C10" s="11">
        <v>11700</v>
      </c>
      <c r="D10" s="11">
        <v>9430</v>
      </c>
      <c r="E10" s="1">
        <v>124</v>
      </c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2:F10"/>
  <sheetViews>
    <sheetView workbookViewId="0">
      <selection activeCell="J10" sqref="J10"/>
    </sheetView>
  </sheetViews>
  <sheetFormatPr defaultRowHeight="17"/>
  <cols>
    <col min="1" max="1" width="3" customWidth="1"/>
    <col min="2" max="2" width="10" customWidth="1"/>
    <col min="3" max="3" width="11" customWidth="1"/>
    <col min="4" max="4" width="8.08203125" customWidth="1"/>
    <col min="5" max="5" width="12.58203125" customWidth="1"/>
    <col min="6" max="6" width="13.25" customWidth="1"/>
  </cols>
  <sheetData>
    <row r="2" spans="2:6">
      <c r="B2" s="18" t="s">
        <v>166</v>
      </c>
      <c r="C2" s="18" t="s">
        <v>167</v>
      </c>
      <c r="D2" s="19" t="s">
        <v>168</v>
      </c>
      <c r="E2" s="19" t="s">
        <v>185</v>
      </c>
      <c r="F2" s="19" t="s">
        <v>186</v>
      </c>
    </row>
    <row r="3" spans="2:6">
      <c r="B3" s="20" t="s">
        <v>169</v>
      </c>
      <c r="C3" s="21" t="s">
        <v>170</v>
      </c>
      <c r="D3" s="48">
        <v>1</v>
      </c>
      <c r="E3" s="22">
        <v>5</v>
      </c>
      <c r="F3" s="22">
        <v>124000</v>
      </c>
    </row>
    <row r="4" spans="2:6">
      <c r="B4" s="20" t="s">
        <v>171</v>
      </c>
      <c r="C4" s="21" t="s">
        <v>172</v>
      </c>
      <c r="D4" s="48" t="s">
        <v>187</v>
      </c>
      <c r="E4" s="22">
        <v>2</v>
      </c>
      <c r="F4" s="22">
        <v>299000</v>
      </c>
    </row>
    <row r="5" spans="2:6">
      <c r="B5" s="20" t="s">
        <v>173</v>
      </c>
      <c r="C5" s="21" t="s">
        <v>174</v>
      </c>
      <c r="D5" s="48">
        <v>-1</v>
      </c>
      <c r="E5" s="22">
        <v>5</v>
      </c>
      <c r="F5" s="22">
        <v>54000</v>
      </c>
    </row>
    <row r="6" spans="2:6">
      <c r="B6" s="20" t="s">
        <v>175</v>
      </c>
      <c r="C6" s="21" t="s">
        <v>176</v>
      </c>
      <c r="D6" s="48">
        <v>0</v>
      </c>
      <c r="E6" s="22">
        <v>4</v>
      </c>
      <c r="F6" s="22">
        <v>990000</v>
      </c>
    </row>
    <row r="7" spans="2:6">
      <c r="B7" s="20" t="s">
        <v>177</v>
      </c>
      <c r="C7" s="21" t="s">
        <v>178</v>
      </c>
      <c r="D7" s="48">
        <v>1</v>
      </c>
      <c r="E7" s="22">
        <v>9</v>
      </c>
      <c r="F7" s="22">
        <v>250000</v>
      </c>
    </row>
    <row r="8" spans="2:6">
      <c r="B8" s="20" t="s">
        <v>179</v>
      </c>
      <c r="C8" s="21" t="s">
        <v>180</v>
      </c>
      <c r="D8" s="48">
        <v>0</v>
      </c>
      <c r="E8" s="22">
        <v>10</v>
      </c>
      <c r="F8" s="22">
        <v>85000</v>
      </c>
    </row>
    <row r="9" spans="2:6">
      <c r="B9" s="20" t="s">
        <v>181</v>
      </c>
      <c r="C9" s="21" t="s">
        <v>182</v>
      </c>
      <c r="D9" s="48">
        <v>-1</v>
      </c>
      <c r="E9" s="22">
        <v>21</v>
      </c>
      <c r="F9" s="22">
        <v>342000</v>
      </c>
    </row>
    <row r="10" spans="2:6">
      <c r="B10" s="20" t="s">
        <v>183</v>
      </c>
      <c r="C10" s="21" t="s">
        <v>184</v>
      </c>
      <c r="D10" s="48">
        <v>1</v>
      </c>
      <c r="E10" s="22">
        <v>2</v>
      </c>
      <c r="F10" s="22">
        <v>450000</v>
      </c>
    </row>
  </sheetData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3:L24"/>
  <sheetViews>
    <sheetView workbookViewId="0"/>
  </sheetViews>
  <sheetFormatPr defaultRowHeight="17"/>
  <cols>
    <col min="1" max="1" width="11.08203125" bestFit="1" customWidth="1"/>
    <col min="3" max="3" width="26.33203125" customWidth="1"/>
    <col min="4" max="4" width="14.75" customWidth="1"/>
    <col min="7" max="7" width="12.83203125" customWidth="1"/>
    <col min="8" max="8" width="6.75" customWidth="1"/>
    <col min="10" max="10" width="25.58203125" bestFit="1" customWidth="1"/>
  </cols>
  <sheetData>
    <row r="3" spans="1:12">
      <c r="A3" t="s">
        <v>98</v>
      </c>
    </row>
    <row r="4" spans="1:12">
      <c r="A4" s="1" t="s">
        <v>188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189</v>
      </c>
      <c r="G4" s="1" t="s">
        <v>190</v>
      </c>
    </row>
    <row r="5" spans="1:12">
      <c r="A5" s="2">
        <v>45975</v>
      </c>
      <c r="B5" s="1" t="s">
        <v>20</v>
      </c>
      <c r="C5" s="3" t="s">
        <v>21</v>
      </c>
      <c r="D5" s="1" t="s">
        <v>22</v>
      </c>
      <c r="E5" s="13">
        <v>243</v>
      </c>
      <c r="F5" s="13">
        <v>10</v>
      </c>
      <c r="G5" s="13">
        <v>2430</v>
      </c>
    </row>
    <row r="6" spans="1:12">
      <c r="A6" s="2">
        <v>45975</v>
      </c>
      <c r="B6" s="1" t="s">
        <v>11</v>
      </c>
      <c r="C6" s="3" t="s">
        <v>12</v>
      </c>
      <c r="D6" s="1" t="s">
        <v>13</v>
      </c>
      <c r="E6" s="13">
        <v>178</v>
      </c>
      <c r="F6" s="13">
        <v>25</v>
      </c>
      <c r="G6" s="13">
        <v>4450</v>
      </c>
    </row>
    <row r="7" spans="1:12">
      <c r="A7" s="2"/>
      <c r="B7" s="1"/>
      <c r="C7" s="3"/>
      <c r="D7" s="1"/>
      <c r="E7" s="13"/>
      <c r="F7" s="13"/>
      <c r="G7" s="13"/>
      <c r="I7" s="1" t="s">
        <v>0</v>
      </c>
      <c r="J7" s="1" t="s">
        <v>1</v>
      </c>
      <c r="K7" s="1" t="s">
        <v>2</v>
      </c>
      <c r="L7" s="1" t="s">
        <v>3</v>
      </c>
    </row>
    <row r="8" spans="1:12">
      <c r="A8" s="2"/>
      <c r="B8" s="1"/>
      <c r="C8" s="3"/>
      <c r="D8" s="1"/>
      <c r="E8" s="13"/>
      <c r="F8" s="13"/>
      <c r="G8" s="13"/>
      <c r="I8" s="1" t="s">
        <v>20</v>
      </c>
      <c r="J8" s="13" t="s">
        <v>21</v>
      </c>
      <c r="K8" s="1" t="s">
        <v>22</v>
      </c>
      <c r="L8" s="1">
        <v>243</v>
      </c>
    </row>
    <row r="9" spans="1:12">
      <c r="A9" s="2"/>
      <c r="B9" s="1"/>
      <c r="C9" s="3"/>
      <c r="D9" s="1"/>
      <c r="E9" s="13"/>
      <c r="F9" s="13"/>
      <c r="G9" s="13"/>
      <c r="I9" s="1" t="s">
        <v>6</v>
      </c>
      <c r="J9" s="13" t="s">
        <v>7</v>
      </c>
      <c r="K9" s="1" t="s">
        <v>8</v>
      </c>
      <c r="L9" s="1">
        <v>173</v>
      </c>
    </row>
    <row r="10" spans="1:12">
      <c r="A10" s="2"/>
      <c r="B10" s="1"/>
      <c r="C10" s="3"/>
      <c r="D10" s="1"/>
      <c r="E10" s="13"/>
      <c r="F10" s="13"/>
      <c r="G10" s="13"/>
      <c r="I10" s="1" t="s">
        <v>11</v>
      </c>
      <c r="J10" s="13" t="s">
        <v>12</v>
      </c>
      <c r="K10" s="1" t="s">
        <v>13</v>
      </c>
      <c r="L10" s="1">
        <v>178</v>
      </c>
    </row>
    <row r="11" spans="1:12">
      <c r="A11" s="2"/>
      <c r="B11" s="1"/>
      <c r="C11" s="3"/>
      <c r="D11" s="1"/>
      <c r="E11" s="13"/>
      <c r="F11" s="13"/>
      <c r="G11" s="13"/>
      <c r="I11" s="1" t="s">
        <v>14</v>
      </c>
      <c r="J11" s="13" t="s">
        <v>15</v>
      </c>
      <c r="K11" s="1" t="s">
        <v>16</v>
      </c>
      <c r="L11" s="1">
        <v>139</v>
      </c>
    </row>
    <row r="12" spans="1:12">
      <c r="A12" s="2"/>
      <c r="B12" s="1"/>
      <c r="C12" s="3"/>
      <c r="D12" s="1"/>
      <c r="E12" s="13"/>
      <c r="F12" s="13"/>
      <c r="G12" s="13"/>
      <c r="I12" s="1" t="s">
        <v>23</v>
      </c>
      <c r="J12" s="13" t="s">
        <v>24</v>
      </c>
      <c r="K12" s="1" t="s">
        <v>25</v>
      </c>
      <c r="L12" s="1">
        <v>120</v>
      </c>
    </row>
    <row r="13" spans="1:12">
      <c r="A13" s="2"/>
      <c r="B13" s="1"/>
      <c r="C13" s="3"/>
      <c r="D13" s="1"/>
      <c r="E13" s="13"/>
      <c r="F13" s="13"/>
      <c r="G13" s="13"/>
      <c r="I13" s="1" t="s">
        <v>28</v>
      </c>
      <c r="J13" s="13" t="s">
        <v>29</v>
      </c>
      <c r="K13" s="1" t="s">
        <v>30</v>
      </c>
      <c r="L13" s="1">
        <v>66</v>
      </c>
    </row>
    <row r="14" spans="1:12">
      <c r="A14" s="2"/>
      <c r="B14" s="1"/>
      <c r="C14" s="3"/>
      <c r="D14" s="1"/>
      <c r="E14" s="13"/>
      <c r="F14" s="13"/>
      <c r="G14" s="13"/>
      <c r="I14" s="1" t="s">
        <v>70</v>
      </c>
      <c r="J14" s="13" t="s">
        <v>71</v>
      </c>
      <c r="K14" s="1" t="s">
        <v>72</v>
      </c>
      <c r="L14" s="1">
        <v>3530</v>
      </c>
    </row>
    <row r="15" spans="1:12">
      <c r="A15" s="2"/>
      <c r="B15" s="1"/>
      <c r="C15" s="3"/>
      <c r="D15" s="1"/>
      <c r="E15" s="13"/>
      <c r="F15" s="13"/>
      <c r="G15" s="13"/>
      <c r="I15" s="1" t="s">
        <v>80</v>
      </c>
      <c r="J15" s="13" t="s">
        <v>81</v>
      </c>
      <c r="K15" s="1" t="s">
        <v>82</v>
      </c>
      <c r="L15" s="1">
        <v>88</v>
      </c>
    </row>
    <row r="16" spans="1:12">
      <c r="A16" s="2"/>
      <c r="B16" s="1"/>
      <c r="C16" s="3"/>
      <c r="D16" s="1"/>
      <c r="E16" s="13"/>
      <c r="F16" s="13"/>
      <c r="G16" s="13"/>
      <c r="I16" s="1" t="s">
        <v>50</v>
      </c>
      <c r="J16" s="13" t="s">
        <v>51</v>
      </c>
      <c r="K16" s="1" t="s">
        <v>52</v>
      </c>
      <c r="L16" s="1">
        <v>82</v>
      </c>
    </row>
    <row r="17" spans="1:12">
      <c r="A17" s="2"/>
      <c r="B17" s="1"/>
      <c r="C17" s="3"/>
      <c r="D17" s="1"/>
      <c r="E17" s="13"/>
      <c r="F17" s="13"/>
      <c r="G17" s="13"/>
      <c r="I17" s="1" t="s">
        <v>73</v>
      </c>
      <c r="J17" s="13" t="s">
        <v>74</v>
      </c>
      <c r="K17" s="1" t="s">
        <v>75</v>
      </c>
      <c r="L17" s="1">
        <v>56</v>
      </c>
    </row>
    <row r="18" spans="1:12">
      <c r="A18" s="2"/>
      <c r="B18" s="1"/>
      <c r="C18" s="3"/>
      <c r="D18" s="1"/>
      <c r="E18" s="13"/>
      <c r="F18" s="13"/>
      <c r="G18" s="13"/>
      <c r="I18" s="1" t="s">
        <v>39</v>
      </c>
      <c r="J18" s="13" t="s">
        <v>40</v>
      </c>
      <c r="K18" s="1" t="s">
        <v>41</v>
      </c>
      <c r="L18" s="1">
        <v>73</v>
      </c>
    </row>
    <row r="19" spans="1:12">
      <c r="A19" s="2"/>
      <c r="B19" s="1"/>
      <c r="C19" s="3"/>
      <c r="D19" s="1"/>
      <c r="E19" s="13"/>
      <c r="F19" s="13"/>
      <c r="G19" s="13"/>
      <c r="I19" s="1" t="s">
        <v>47</v>
      </c>
      <c r="J19" s="13" t="s">
        <v>48</v>
      </c>
      <c r="K19" s="1" t="s">
        <v>49</v>
      </c>
      <c r="L19" s="1">
        <v>45</v>
      </c>
    </row>
    <row r="20" spans="1:12">
      <c r="A20" s="2"/>
      <c r="B20" s="1"/>
      <c r="C20" s="3"/>
      <c r="D20" s="1"/>
      <c r="E20" s="13"/>
      <c r="F20" s="13"/>
      <c r="G20" s="13"/>
      <c r="I20" s="1" t="s">
        <v>59</v>
      </c>
      <c r="J20" s="13" t="s">
        <v>60</v>
      </c>
      <c r="K20" s="1" t="s">
        <v>61</v>
      </c>
      <c r="L20" s="1">
        <v>79</v>
      </c>
    </row>
    <row r="21" spans="1:12">
      <c r="A21" s="2"/>
      <c r="B21" s="1"/>
      <c r="C21" s="3"/>
      <c r="D21" s="1"/>
      <c r="E21" s="13"/>
      <c r="F21" s="13"/>
      <c r="G21" s="13"/>
      <c r="I21" s="1" t="s">
        <v>85</v>
      </c>
      <c r="J21" s="13" t="s">
        <v>86</v>
      </c>
      <c r="K21" s="1" t="s">
        <v>87</v>
      </c>
      <c r="L21" s="1">
        <v>42</v>
      </c>
    </row>
    <row r="22" spans="1:12">
      <c r="A22" s="2"/>
      <c r="B22" s="1"/>
      <c r="C22" s="3"/>
      <c r="D22" s="1"/>
      <c r="E22" s="13"/>
      <c r="F22" s="13"/>
      <c r="G22" s="13"/>
      <c r="I22" s="1" t="s">
        <v>17</v>
      </c>
      <c r="J22" s="13" t="s">
        <v>18</v>
      </c>
      <c r="K22" s="1" t="s">
        <v>19</v>
      </c>
      <c r="L22" s="1">
        <v>9103</v>
      </c>
    </row>
    <row r="23" spans="1:12">
      <c r="A23" s="2"/>
      <c r="B23" s="1"/>
      <c r="C23" s="3"/>
      <c r="D23" s="1"/>
      <c r="E23" s="13"/>
      <c r="F23" s="13"/>
      <c r="G23" s="13"/>
    </row>
    <row r="24" spans="1:12">
      <c r="A24" s="2"/>
      <c r="B24" s="1"/>
      <c r="C24" s="3"/>
      <c r="D24" s="1"/>
      <c r="E24" s="13"/>
      <c r="F24" s="13"/>
      <c r="G24" s="13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8193" r:id="rId4" name="cmd주문하기">
          <controlPr defaultSize="0" autoLine="0" autoPict="0" r:id="rId5">
            <anchor moveWithCells="1">
              <from>
                <xdr:col>8</xdr:col>
                <xdr:colOff>0</xdr:colOff>
                <xdr:row>2</xdr:row>
                <xdr:rowOff>0</xdr:rowOff>
              </from>
              <to>
                <xdr:col>9</xdr:col>
                <xdr:colOff>914400</xdr:colOff>
                <xdr:row>4</xdr:row>
                <xdr:rowOff>0</xdr:rowOff>
              </to>
            </anchor>
          </controlPr>
        </control>
      </mc:Choice>
      <mc:Fallback>
        <control shapeId="8193" r:id="rId4" name="cmd주문하기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68F0ECA-9352-4CE2-8D4D-DC3A11E63BC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3</vt:i4>
      </vt:variant>
    </vt:vector>
  </HeadingPairs>
  <TitlesOfParts>
    <vt:vector size="12" baseType="lpstr">
      <vt:lpstr>기본작업-1</vt:lpstr>
      <vt:lpstr>기본작업-2</vt:lpstr>
      <vt:lpstr>계산작업</vt:lpstr>
      <vt:lpstr>분석작업-1</vt:lpstr>
      <vt:lpstr>시나리오 요약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유준영</cp:lastModifiedBy>
  <dcterms:created xsi:type="dcterms:W3CDTF">2023-08-09T00:13:15Z</dcterms:created>
  <dcterms:modified xsi:type="dcterms:W3CDTF">2026-08-27T12:17:13Z</dcterms:modified>
</cp:coreProperties>
</file>