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eokh\OneDrive\바탕 화면\2026_컴활1급_실기_기출문제집(20260210)\02 최신기출유형\06회\"/>
    </mc:Choice>
  </mc:AlternateContent>
  <xr:revisionPtr revIDLastSave="0" documentId="13_ncr:1_{2F3D7F06-5F0C-4685-B586-490F85238AD1}" xr6:coauthVersionLast="47" xr6:coauthVersionMax="47" xr10:uidLastSave="{00000000-0000-0000-0000-000000000000}"/>
  <bookViews>
    <workbookView xWindow="-108" yWindow="-108" windowWidth="23256" windowHeight="12456" firstSheet="2" activeTab="8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10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</definedNames>
  <calcPr calcId="191029"/>
  <pivotCaches>
    <pivotCache cacheId="63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  <x16:calculatedTimeColumn columnName="등록일자(분기)" columnId="등록일자(분기)" contentType="quarters" isSelected="1"/>
                <x16:calculatedTimeColumn columnName="등록일자(월 인덱스)" columnId="등록일자(월 인덱스)" contentType="monthsindex" isSelected="1"/>
                <x16:calculatedTimeColumn columnName="등록일자(월)" columnId="등록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6" i="1" l="1"/>
  <c r="G32" i="3" a="1"/>
  <c r="G32" i="3" s="1"/>
  <c r="H32" i="3" a="1"/>
  <c r="H32" i="3" s="1"/>
  <c r="G33" i="3" a="1"/>
  <c r="G33" i="3" s="1"/>
  <c r="H33" i="3" a="1"/>
  <c r="H33" i="3" s="1"/>
  <c r="G34" i="3" a="1"/>
  <c r="G34" i="3" s="1"/>
  <c r="H34" i="3" a="1"/>
  <c r="H34" i="3" s="1"/>
  <c r="G35" i="3" a="1"/>
  <c r="G35" i="3" s="1"/>
  <c r="H35" i="3" a="1"/>
  <c r="H35" i="3" s="1"/>
  <c r="F33" i="3" a="1"/>
  <c r="F33" i="3" s="1"/>
  <c r="F34" i="3" a="1"/>
  <c r="F34" i="3" s="1"/>
  <c r="F35" i="3" a="1"/>
  <c r="F35" i="3" s="1"/>
  <c r="F32" i="3" a="1"/>
  <c r="F32" i="3" s="1"/>
  <c r="A32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3" i="3"/>
  <c r="G4" i="5"/>
  <c r="G5" i="5"/>
  <c r="G6" i="5"/>
  <c r="G7" i="5"/>
  <c r="G8" i="5"/>
  <c r="I4" i="3" a="1"/>
  <c r="I12" i="3" a="1"/>
  <c r="I20" i="3" a="1"/>
  <c r="I28" i="3" a="1"/>
  <c r="I13" i="3" a="1"/>
  <c r="I21" i="3" a="1"/>
  <c r="I14" i="3" a="1"/>
  <c r="I15" i="3" a="1"/>
  <c r="I5" i="3" a="1"/>
  <c r="I6" i="3" a="1"/>
  <c r="I7" i="3" a="1"/>
  <c r="I8" i="3" a="1"/>
  <c r="I16" i="3" a="1"/>
  <c r="I24" i="3" a="1"/>
  <c r="I22" i="3" a="1"/>
  <c r="I23" i="3" a="1"/>
  <c r="I9" i="3" a="1"/>
  <c r="I17" i="3" a="1"/>
  <c r="I25" i="3" a="1"/>
  <c r="I27" i="3" a="1"/>
  <c r="I18" i="3" a="1"/>
  <c r="I10" i="3" a="1"/>
  <c r="I26" i="3" a="1"/>
  <c r="I19" i="3" a="1"/>
  <c r="I11" i="3" a="1"/>
  <c r="I3" i="3" a="1"/>
  <c r="I11" i="3" l="1"/>
  <c r="I19" i="3"/>
  <c r="I26" i="3"/>
  <c r="I10" i="3"/>
  <c r="I18" i="3"/>
  <c r="I27" i="3"/>
  <c r="I25" i="3"/>
  <c r="I17" i="3"/>
  <c r="I9" i="3"/>
  <c r="I23" i="3"/>
  <c r="I22" i="3"/>
  <c r="I24" i="3"/>
  <c r="I16" i="3"/>
  <c r="I8" i="3"/>
  <c r="I7" i="3"/>
  <c r="I6" i="3"/>
  <c r="I5" i="3"/>
  <c r="I15" i="3"/>
  <c r="I14" i="3"/>
  <c r="I21" i="3"/>
  <c r="I13" i="3"/>
  <c r="I28" i="3"/>
  <c r="I20" i="3"/>
  <c r="I12" i="3"/>
  <c r="I4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58FE716-4C77-449F-BEC5-6790F19BD702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764ADA9F-16D2-4CA0-BF93-2C7DBC25C852}" name="판매정보" type="103" refreshedVersion="8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Users\seokh\OneDrive\바탕 화면\2026_컴활1급_실기_기출문제집(20260210)\02 최신기출유형\06회\판매정보.txt" tab="0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<sst xmlns="http://schemas.openxmlformats.org/spreadsheetml/2006/main" count="406" uniqueCount="215">
  <si>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</si>
  <si>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</si>
  <si>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</si>
  <si>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</si>
  <si>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</si>
  <si>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</si>
  <si>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</si>
  <si>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</si>
  <si>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</si>
  <si>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</si>
  <si>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</si>
  <si>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</si>
  <si>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</si>
  <si>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</si>
  <si>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</si>
  <si>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</si>
  <si>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</si>
  <si>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</si>
  <si>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</si>
  <si>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</si>
  <si>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</si>
  <si>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</si>
  <si>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</si>
  <si>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</si>
  <si>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</si>
  <si>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</si>
  <si>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</si>
  <si>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</si>
  <si>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</si>
  <si>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</si>
  <si>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</si>
  <si>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</si>
  <si>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</si>
  <si>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</si>
  <si>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</si>
  <si>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</si>
  <si>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</si>
  <si>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</si>
  <si>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</si>
  <si>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</si>
  <si>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</si>
  <si>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</si>
  <si>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</si>
  <si>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</si>
  <si>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</si>
  <si>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</si>
  <si>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</si>
  <si>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</si>
  <si>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</si>
  <si>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</si>
  <si>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</si>
  <si>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</si>
  <si>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</si>
  <si>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</si>
  <si>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</si>
  <si>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</si>
  <si>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</si>
  <si>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</si>
  <si>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</si>
  <si>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</si>
  <si>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</si>
  <si>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</si>
  <si>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</si>
  <si>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</si>
  <si>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</si>
  <si>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</si>
  <si>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</si>
  <si>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</si>
  <si>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</si>
  <si>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</si>
  <si>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</si>
  <si>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</si>
  <si>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</si>
  <si>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</si>
  <si>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</si>
  <si>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</si>
  <si>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</si>
  <si>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</si>
  <si>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</si>
  <si>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</si>
  <si>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</si>
  <si>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</si>
  <si>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</si>
  <si>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</si>
  <si>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</si>
  <si>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</si>
  <si>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</si>
  <si>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</si>
  <si>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</si>
  <si>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</si>
  <si>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</si>
  <si>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</si>
  <si>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</si>
  <si>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</si>
  <si>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</si>
  <si>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</si>
  <si>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</si>
  <si>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</si>
  <si>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</si>
  <si>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</si>
  <si>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</si>
  <si>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</si>
  <si>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</si>
  <si>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</si>
  <si>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</si>
  <si>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</si>
  <si>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</si>
  <si>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</si>
  <si>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</si>
  <si>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</si>
  <si>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</si>
  <si>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</si>
  <si>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</si>
  <si>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</si>
  <si>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</si>
  <si>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</si>
  <si>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</si>
  <si>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</si>
  <si>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</si>
  <si>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</si>
  <si>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</si>
  <si>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</si>
  <si>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</si>
  <si>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</si>
  <si>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</si>
  <si>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</si>
  <si>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</si>
  <si>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</si>
  <si>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</si>
  <si>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</si>
  <si>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</si>
  <si>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</si>
  <si>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</si>
  <si>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</si>
  <si>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</si>
  <si>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</si>
  <si>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</si>
  <si>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</si>
  <si>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</si>
  <si>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</si>
  <si>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</si>
  <si>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</si>
  <si>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</si>
  <si>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</si>
  <si>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</si>
  <si>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</si>
  <si>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</si>
  <si>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</si>
  <si>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</si>
  <si>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</si>
  <si>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</si>
  <si>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</si>
  <si>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</si>
  <si>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</si>
  <si>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</si>
  <si>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</si>
  <si>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</si>
  <si>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</si>
  <si>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</si>
  <si>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</si>
  <si>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</si>
  <si>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</si>
  <si>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</si>
  <si>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</si>
  <si>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</si>
  <si>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</si>
  <si>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</si>
  <si>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</si>
  <si>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</si>
  <si>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</si>
  <si>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</si>
  <si>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</si>
  <si>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</si>
  <si>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</si>
  <si>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</si>
  <si>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</si>
  <si>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</si>
  <si>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</si>
  <si>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</si>
  <si>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</si>
  <si>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</si>
  <si>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</si>
  <si>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</si>
  <si>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</si>
  <si>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</si>
  <si>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</si>
  <si>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</si>
  <si>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</si>
  <si>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</si>
  <si>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</si>
  <si>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</si>
  <si>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근화제약</t>
  </si>
  <si>
    <t>대화제약</t>
  </si>
  <si>
    <t>총합계</t>
  </si>
  <si>
    <t>2018</t>
  </si>
  <si>
    <t>2019</t>
  </si>
  <si>
    <t>2020</t>
  </si>
  <si>
    <t>값</t>
  </si>
  <si>
    <t>등록일자(연도)</t>
  </si>
  <si>
    <t>평균: 실적</t>
  </si>
  <si>
    <t>평균: 단가</t>
  </si>
  <si>
    <t>$G$2</t>
  </si>
  <si>
    <t>$G$4</t>
  </si>
  <si>
    <t>할인율 증가</t>
  </si>
  <si>
    <t>만든 사람 이석현 날짜 2026-03-17</t>
  </si>
  <si>
    <t>할인율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</si>
  <si>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</si>
  <si>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</si>
  <si>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</si>
  <si>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</si>
  <si>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</si>
  <si>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</si>
  <si>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</si>
  <si>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경인 염화리소짐정 90mg</t>
    <phoneticPr fontId="1" type="noConversion"/>
  </si>
  <si>
    <t>2026-03-17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</si>
</sst>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_ 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9" xfId="0" applyNumberFormat="1" applyFill="1" applyBorder="1" applyAlignment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Fill="1" applyBorder="1" applyAlignment="1">
      <alignment vertical="center"/>
    </xf>
    <xf numFmtId="0" fontId="11" fillId="6" borderId="0" xfId="0" applyFont="1" applyFill="1" applyBorder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0" fontId="5" fillId="0" borderId="1" xfId="3" applyNumberFormat="1" applyFont="1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powerPivotData" Target="model/item.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Relationship Id="rId4" Type="http://schemas.openxmlformats.org/officeDocument/2006/relationships/image" Target="../media/image2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10"/>
          </c:pictureOption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D9E-484C-81F4-492F72D6B6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237407"/>
        <c:axId val="64241247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64241247"/>
        <c:scaling>
          <c:orientation val="minMax"/>
        </c:scaling>
        <c:delete val="0"/>
        <c:axPos val="r"/>
        <c:numFmt formatCode="0&quot;%&quot;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4237407"/>
        <c:crosses val="max"/>
        <c:crossBetween val="between"/>
      </c:valAx>
      <c:catAx>
        <c:axId val="6423740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4241247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4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419FEC80-6F43-7664-C351-E1242E9A4597}"/>
            </a:ext>
          </a:extLst>
        </xdr:cNvPr>
        <xdr:cNvSpPr/>
      </xdr:nvSpPr>
      <xdr:spPr>
        <a:xfrm>
          <a:off x="2446020" y="2430780"/>
          <a:ext cx="96012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206D6756-4263-D12F-9C1B-71238370E59F}"/>
            </a:ext>
          </a:extLst>
        </xdr:cNvPr>
        <xdr:cNvSpPr/>
      </xdr:nvSpPr>
      <xdr:spPr>
        <a:xfrm>
          <a:off x="3406140" y="2430780"/>
          <a:ext cx="10058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  <a:endParaRPr lang="en-US" altLang="ko-KR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이석현" refreshedDate="46098.612812731481" backgroundQuery="1" createdVersion="8" refreshedVersion="8" minRefreshableVersion="3" recordCount="0" supportSubquery="1" supportAdvancedDrill="1" xr:uid="{A4771570-A989-42E7-8D4F-024B9BA9C21A}">
  <cacheSource type="external" connectionId="1"/>
  <cacheFields count="4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  <cacheField name="[Measures].[평균: 실적]" caption="평균: 실적" numFmtId="0" hierarchy="12" level="32767"/>
    <cacheField name="[Measures].[평균: 단가]" caption="평균: 단가" numFmtId="0" hierarchy="13" level="32767"/>
  </cacheFields>
  <cacheHierarchies count="14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0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1"/>
      </fieldsUsage>
    </cacheHierarchy>
    <cacheHierarchy uniqueName="[판매정보].[등록일자(분기)]" caption="등록일자(분기)" attribute="1" defaultMemberUniqueName="[판매정보].[등록일자(분기)].[All]" allUniqueName="[판매정보].[등록일자(분기)].[All]" dimensionUniqueName="[판매정보]" displayFolder="" count="0" memberValueDatatype="130" unbalanced="0"/>
    <cacheHierarchy uniqueName="[판매정보].[등록일자(월)]" caption="등록일자(월)" attribute="1" defaultMemberUniqueName="[판매정보].[등록일자(월)].[All]" allUniqueName="[판매정보].[등록일자(월)].[All]" dimensionUniqueName="[판매정보]" displayFolder="" count="0" memberValueDatatype="130" unbalanced="0"/>
    <cacheHierarchy uniqueName="[판매정보].[등록일자(월 인덱스)]" caption="등록일자(월 인덱스)" attribute="1" defaultMemberUniqueName="[판매정보].[등록일자(월 인덱스)].[All]" allUniqueName="[판매정보].[등록일자(월 인덱스)].[All]" dimensionUniqueName="[판매정보]" displayFolder="" count="0" memberValueDatatype="20" unbalanced="0" hidden="1"/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2A91AE5-FFBA-44CE-9725-80E1EE8299CD}" name="피벗 테이블1" cacheId="63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2:G15" firstHeaderRow="1" firstDataRow="3" firstDataCol="1"/>
  <pivotFields count="4">
    <pivotField axis="axisRow" compact="0" allDrilled="1" showAll="0" sortType="descending" defaultSubtotal="0" defaultAttributeDrillState="1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axis="axisCol" compact="0" allDrilled="1" showAll="0" dataSourceSort="1" defaultSubtotal="0">
      <items count="3">
        <item x="0" e="0"/>
        <item x="1" e="0"/>
        <item x="2" e="0"/>
      </items>
    </pivotField>
    <pivotField dataField="1" compact="0" subtotalTop="0" showAll="0" defaultSubtotal="0"/>
    <pivotField dataField="1" compact="0" subtotalTop="0" showAll="0" defaultSubtota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2" subtotal="average" baseField="0" baseItem="1" numFmtId="176"/>
    <dataField name="평균: 단가" fld="3" subtotal="average" baseField="0" baseItem="1" numFmtId="176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실적"/>
    <pivotHierarchy dragToData="1" caption="평균: 단가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47"/>
  <sheetViews>
    <sheetView topLeftCell="A23" zoomScale="70" zoomScaleNormal="70" workbookViewId="0">
      <selection activeCell="A37" sqref="A37"/>
    </sheetView>
  </sheetViews>
  <sheetFormatPr defaultRowHeight="17.399999999999999"/>
  <cols>
    <col min="2" max="2" width="25.5" customWidth="1"/>
    <col min="3" max="3" width="15.3984375" bestFit="1" customWidth="1"/>
    <col min="4" max="4" width="5.5" bestFit="1" customWidth="1"/>
    <col min="5" max="5" width="12.5" bestFit="1" customWidth="1"/>
    <col min="6" max="6" width="5.1992187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29" t="s">
        <v>190</v>
      </c>
    </row>
    <row r="36" spans="1:6">
      <c r="A36" t="b">
        <f>AND(MID($A3,4,1)*1&gt;=5,OR(MONTH($E3)=3,MONTH($E3)=9))</f>
        <v>1</v>
      </c>
    </row>
    <row r="38" spans="1:6">
      <c r="A38" s="1" t="s">
        <v>0</v>
      </c>
      <c r="B38" s="1" t="s">
        <v>1</v>
      </c>
      <c r="C38" s="2" t="s">
        <v>4</v>
      </c>
      <c r="D38" s="1" t="s">
        <v>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47</v>
      </c>
      <c r="B43" s="3" t="s">
        <v>48</v>
      </c>
      <c r="C43" s="2">
        <v>43533</v>
      </c>
      <c r="D43" s="1">
        <v>139</v>
      </c>
    </row>
    <row r="44" spans="1:6">
      <c r="A44" s="1" t="s">
        <v>62</v>
      </c>
      <c r="B44" s="3" t="s">
        <v>63</v>
      </c>
      <c r="C44" s="2">
        <v>43736</v>
      </c>
      <c r="D44" s="1">
        <v>268</v>
      </c>
    </row>
    <row r="45" spans="1:6">
      <c r="A45" s="1" t="s">
        <v>65</v>
      </c>
      <c r="B45" s="3" t="s">
        <v>66</v>
      </c>
      <c r="C45" s="2">
        <v>43533</v>
      </c>
      <c r="D45" s="1">
        <v>89</v>
      </c>
    </row>
    <row r="46" spans="1:6">
      <c r="A46" s="1" t="s">
        <v>73</v>
      </c>
      <c r="B46" s="3" t="s">
        <v>74</v>
      </c>
      <c r="C46" s="2">
        <v>43736</v>
      </c>
      <c r="D46" s="1">
        <v>129</v>
      </c>
    </row>
    <row r="47" spans="1:6">
      <c r="A47" s="1" t="s">
        <v>80</v>
      </c>
      <c r="B47" s="3" t="s">
        <v>81</v>
      </c>
      <c r="C47" s="2">
        <v>42438</v>
      </c>
      <c r="D47" s="1">
        <v>89</v>
      </c>
    </row>
  </sheetData>
  <phoneticPr fontId="1" type="noConversion"/>
  <conditionalFormatting sqref="A3:F33">
    <cfRule type="expression" dxfId="0" priority="1">
      <formula>AND(VALUE(RIGHT($A3,3))&gt;=160,$C3&lt;&gt;"극동제약")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="60" zoomScaleNormal="100" workbookViewId="0">
      <selection activeCell="B19" sqref="B19"/>
    </sheetView>
  </sheetViews>
  <sheetFormatPr defaultRowHeight="17.399999999999999"/>
  <cols>
    <col min="1" max="1" width="5.09765625" customWidth="1"/>
    <col min="2" max="2" width="31.89843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30">
        <v>150</v>
      </c>
    </row>
    <row r="6" spans="2:4">
      <c r="B6" s="7" t="s">
        <v>86</v>
      </c>
      <c r="C6" s="8">
        <v>42</v>
      </c>
      <c r="D6" s="30">
        <v>190</v>
      </c>
    </row>
    <row r="7" spans="2:4">
      <c r="B7" s="7" t="s">
        <v>48</v>
      </c>
      <c r="C7" s="8">
        <v>45</v>
      </c>
      <c r="D7" s="30">
        <v>139</v>
      </c>
    </row>
    <row r="8" spans="2:4">
      <c r="B8" s="7" t="s">
        <v>89</v>
      </c>
      <c r="C8" s="8">
        <v>159</v>
      </c>
      <c r="D8" s="30">
        <v>124</v>
      </c>
    </row>
    <row r="9" spans="2:4">
      <c r="B9" s="7" t="s">
        <v>90</v>
      </c>
      <c r="C9" s="8">
        <v>54</v>
      </c>
      <c r="D9" s="30">
        <v>129</v>
      </c>
    </row>
    <row r="10" spans="2:4">
      <c r="B10" s="7" t="s">
        <v>24</v>
      </c>
      <c r="C10" s="8">
        <v>120</v>
      </c>
      <c r="D10" s="30">
        <v>297</v>
      </c>
    </row>
    <row r="11" spans="2:4">
      <c r="B11" s="7" t="s">
        <v>91</v>
      </c>
      <c r="C11" s="8">
        <v>111</v>
      </c>
      <c r="D11" s="30">
        <v>268</v>
      </c>
    </row>
    <row r="12" spans="2:4">
      <c r="B12" s="7" t="s">
        <v>92</v>
      </c>
      <c r="C12" s="8">
        <v>4996</v>
      </c>
      <c r="D12" s="30">
        <v>118</v>
      </c>
    </row>
    <row r="13" spans="2:4">
      <c r="B13" s="7" t="s">
        <v>93</v>
      </c>
      <c r="C13" s="8">
        <v>15459</v>
      </c>
      <c r="D13" s="30">
        <v>134</v>
      </c>
    </row>
    <row r="14" spans="2:4">
      <c r="B14" s="7" t="s">
        <v>94</v>
      </c>
      <c r="C14" s="8">
        <v>448</v>
      </c>
      <c r="D14" s="30">
        <v>89</v>
      </c>
    </row>
    <row r="15" spans="2:4">
      <c r="B15" s="7" t="s">
        <v>77</v>
      </c>
      <c r="C15" s="8">
        <v>114</v>
      </c>
      <c r="D15" s="30">
        <v>118</v>
      </c>
    </row>
    <row r="16" spans="2:4">
      <c r="B16" s="7" t="s">
        <v>95</v>
      </c>
      <c r="C16" s="8">
        <v>441</v>
      </c>
      <c r="D16" s="30">
        <v>151</v>
      </c>
    </row>
    <row r="17" spans="2:4">
      <c r="B17" s="7" t="s">
        <v>96</v>
      </c>
      <c r="C17" s="8">
        <v>51</v>
      </c>
      <c r="D17" s="30">
        <v>89</v>
      </c>
    </row>
    <row r="18" spans="2:4">
      <c r="B18" s="7" t="s">
        <v>51</v>
      </c>
      <c r="C18" s="8">
        <v>82</v>
      </c>
      <c r="D18" s="30">
        <v>118</v>
      </c>
    </row>
    <row r="19" spans="2:4">
      <c r="B19" s="7" t="s">
        <v>97</v>
      </c>
      <c r="C19" s="8">
        <v>165</v>
      </c>
      <c r="D19" s="30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colBreaks count="1" manualBreakCount="1">
    <brk id="1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zoomScale="70" zoomScaleNormal="70" workbookViewId="0">
      <selection activeCell="K19" sqref="K19"/>
    </sheetView>
  </sheetViews>
  <sheetFormatPr defaultRowHeight="17.399999999999999"/>
  <cols>
    <col min="2" max="2" width="11.09765625" bestFit="1" customWidth="1"/>
    <col min="3" max="3" width="29.19921875" customWidth="1"/>
    <col min="4" max="4" width="10" customWidth="1"/>
    <col min="5" max="5" width="29.3984375" customWidth="1"/>
    <col min="6" max="6" width="9.3984375" bestFit="1" customWidth="1"/>
    <col min="7" max="7" width="7.09765625" bestFit="1" customWidth="1"/>
    <col min="8" max="8" width="12.3984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IF(LEFT($C3,2)=LEFT($D3,2),SUBSTITUTE($C3," ","★",1),$C3)</f>
        <v>건웅★로딘정 100mg</v>
      </c>
      <c r="F3" s="11">
        <v>178000</v>
      </c>
      <c r="G3" s="1">
        <v>115</v>
      </c>
      <c r="H3" s="12" t="str">
        <f>IFERROR(TEXT($F3*$G3,"#,##0원"),"")</f>
        <v>20,470,000원</v>
      </c>
      <c r="I3" s="1" t="str" cm="1">
        <f t="array" ref="I3">fn비고(C3)</f>
        <v>■</v>
      </c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IF(LEFT($C4,2)=LEFT($D4,2),SUBSTITUTE($C4," ","★",1),$C4)</f>
        <v>국제★구루메포민정 250mg</v>
      </c>
      <c r="F4" s="11">
        <v>59000</v>
      </c>
      <c r="G4" s="1">
        <v>129</v>
      </c>
      <c r="H4" s="12" t="str">
        <f t="shared" ref="H4:H28" si="1">IFERROR(TEXT($F4*$G4,"#,##0원"),"")</f>
        <v>7,611,000원</v>
      </c>
      <c r="I4" s="1" t="str" cm="1">
        <f t="array" ref="I4">fn비고(C4)</f>
        <v>■■</v>
      </c>
    </row>
    <row r="5" spans="1:9">
      <c r="A5" s="1" t="s">
        <v>106</v>
      </c>
      <c r="B5" s="2">
        <v>43591</v>
      </c>
      <c r="C5" s="3" t="s">
        <v>213</v>
      </c>
      <c r="D5" s="1" t="s">
        <v>25</v>
      </c>
      <c r="E5" s="10" t="str">
        <f t="shared" si="0"/>
        <v>경인★염화리소짐정 90mg</v>
      </c>
      <c r="F5" s="11">
        <v>52000</v>
      </c>
      <c r="G5" s="1">
        <v>118</v>
      </c>
      <c r="H5" s="12" t="str">
        <f t="shared" si="1"/>
        <v>6,136,000원</v>
      </c>
      <c r="I5" s="1" t="str" cm="1">
        <f t="array" ref="I5">fn비고(C5)</f>
        <v/>
      </c>
    </row>
    <row r="6" spans="1:9">
      <c r="A6" s="1" t="s">
        <v>107</v>
      </c>
      <c r="B6" s="2">
        <v>44102</v>
      </c>
      <c r="C6" s="3" t="s">
        <v>108</v>
      </c>
      <c r="D6" s="1" t="s">
        <v>25</v>
      </c>
      <c r="E6" s="10" t="str">
        <f t="shared" si="0"/>
        <v>경인★파모티딘정 40mg</v>
      </c>
      <c r="F6" s="11">
        <v>119000</v>
      </c>
      <c r="G6" s="1">
        <v>89</v>
      </c>
      <c r="H6" s="12" t="str">
        <f t="shared" si="1"/>
        <v>10,591,000원</v>
      </c>
      <c r="I6" s="1" t="str" cm="1">
        <f t="array" ref="I6">fn비고(C6)</f>
        <v/>
      </c>
    </row>
    <row r="7" spans="1:9">
      <c r="A7" s="1" t="s">
        <v>109</v>
      </c>
      <c r="B7" s="2">
        <v>43103</v>
      </c>
      <c r="C7" s="3" t="s">
        <v>110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12" t="str">
        <f t="shared" si="1"/>
        <v>27,768,000원</v>
      </c>
      <c r="I7" s="1" t="str" cm="1">
        <f t="array" ref="I7">fn비고(C7)</f>
        <v/>
      </c>
    </row>
    <row r="8" spans="1:9">
      <c r="A8" s="1" t="s">
        <v>111</v>
      </c>
      <c r="B8" s="2">
        <v>43309</v>
      </c>
      <c r="C8" s="3" t="s">
        <v>112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12" t="str">
        <f t="shared" si="1"/>
        <v>54,044,000원</v>
      </c>
      <c r="I8" s="1" t="str" cm="1">
        <f t="array" ref="I8">fn비고(C8)</f>
        <v>■■</v>
      </c>
    </row>
    <row r="9" spans="1:9">
      <c r="A9" s="1" t="s">
        <v>9</v>
      </c>
      <c r="B9" s="2">
        <v>36959</v>
      </c>
      <c r="C9" s="3" t="s">
        <v>113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114</v>
      </c>
      <c r="H9" s="12" t="str">
        <f t="shared" si="1"/>
        <v/>
      </c>
      <c r="I9" s="1" t="str" cm="1">
        <f t="array" ref="I9">fn비고(C9)</f>
        <v/>
      </c>
    </row>
    <row r="10" spans="1:9">
      <c r="A10" s="1" t="s">
        <v>85</v>
      </c>
      <c r="B10" s="2">
        <v>43928</v>
      </c>
      <c r="C10" s="3" t="s">
        <v>115</v>
      </c>
      <c r="D10" s="1" t="s">
        <v>36</v>
      </c>
      <c r="E10" s="10" t="str">
        <f t="shared" si="0"/>
        <v>국제★각시원정 10mg</v>
      </c>
      <c r="F10" s="11">
        <v>42000</v>
      </c>
      <c r="G10" s="1">
        <v>190</v>
      </c>
      <c r="H10" s="12" t="str">
        <f t="shared" si="1"/>
        <v>7,980,000원</v>
      </c>
      <c r="I10" s="1" t="str" cm="1">
        <f t="array" ref="I10">fn비고(C10)</f>
        <v/>
      </c>
    </row>
    <row r="11" spans="1:9">
      <c r="A11" s="1" t="s">
        <v>116</v>
      </c>
      <c r="B11" s="2">
        <v>44082</v>
      </c>
      <c r="C11" s="3" t="s">
        <v>117</v>
      </c>
      <c r="D11" s="1" t="s">
        <v>118</v>
      </c>
      <c r="E11" s="10" t="str">
        <f t="shared" si="0"/>
        <v>염화리소짐정 90mg</v>
      </c>
      <c r="F11" s="11">
        <v>62000</v>
      </c>
      <c r="G11" s="1">
        <v>105</v>
      </c>
      <c r="H11" s="12" t="str">
        <f t="shared" si="1"/>
        <v>6,510,000원</v>
      </c>
      <c r="I11" s="1" t="str" cm="1">
        <f t="array" ref="I11">fn비고(C11)</f>
        <v/>
      </c>
    </row>
    <row r="12" spans="1:9">
      <c r="A12" s="1" t="s">
        <v>119</v>
      </c>
      <c r="B12" s="2">
        <v>43645</v>
      </c>
      <c r="C12" s="3" t="s">
        <v>120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12" t="str">
        <f t="shared" si="1"/>
        <v>15,965,000원</v>
      </c>
      <c r="I12" s="1" t="str" cm="1">
        <f t="array" ref="I12">fn비고(C12)</f>
        <v>■</v>
      </c>
    </row>
    <row r="13" spans="1:9">
      <c r="A13" s="1" t="s">
        <v>121</v>
      </c>
      <c r="B13" s="2">
        <v>43683</v>
      </c>
      <c r="C13" s="3" t="s">
        <v>122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12" t="str">
        <f t="shared" si="1"/>
        <v>11,120,000원</v>
      </c>
      <c r="I13" s="1" t="str" cm="1">
        <f t="array" ref="I13">fn비고(C13)</f>
        <v>■■</v>
      </c>
    </row>
    <row r="14" spans="1:9">
      <c r="A14" s="1" t="s">
        <v>123</v>
      </c>
      <c r="B14" s="2">
        <v>43892</v>
      </c>
      <c r="C14" s="3" t="s">
        <v>124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12" t="str">
        <f t="shared" si="1"/>
        <v>16,750,000원</v>
      </c>
      <c r="I14" s="1" t="str" cm="1">
        <f t="array" ref="I14">fn비고(C14)</f>
        <v>■</v>
      </c>
    </row>
    <row r="15" spans="1:9">
      <c r="A15" s="1" t="s">
        <v>125</v>
      </c>
      <c r="B15" s="2">
        <v>43736</v>
      </c>
      <c r="C15" s="3" t="s">
        <v>126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12" t="str">
        <f t="shared" si="1"/>
        <v>8,003,000원</v>
      </c>
      <c r="I15" s="1" t="str" cm="1">
        <f t="array" ref="I15">fn비고(C15)</f>
        <v/>
      </c>
    </row>
    <row r="16" spans="1:9">
      <c r="A16" s="1" t="s">
        <v>127</v>
      </c>
      <c r="B16" s="2">
        <v>43239</v>
      </c>
      <c r="C16" s="3" t="s">
        <v>128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12" t="str">
        <f t="shared" si="1"/>
        <v>35,485,000원</v>
      </c>
      <c r="I16" s="1" t="str" cm="1">
        <f t="array" ref="I16">fn비고(C16)</f>
        <v>■■</v>
      </c>
    </row>
    <row r="17" spans="1:9">
      <c r="A17" s="1" t="s">
        <v>129</v>
      </c>
      <c r="B17" s="2">
        <v>43260</v>
      </c>
      <c r="C17" s="3" t="s">
        <v>130</v>
      </c>
      <c r="D17" s="1" t="s">
        <v>118</v>
      </c>
      <c r="E17" s="10" t="str">
        <f t="shared" si="0"/>
        <v>염산라니티딘정 300mg</v>
      </c>
      <c r="F17" s="11">
        <v>242000</v>
      </c>
      <c r="G17" s="1">
        <v>115</v>
      </c>
      <c r="H17" s="12" t="str">
        <f t="shared" si="1"/>
        <v>27,830,000원</v>
      </c>
      <c r="I17" s="1" t="str" cm="1">
        <f t="array" ref="I17">fn비고(C17)</f>
        <v>■■■</v>
      </c>
    </row>
    <row r="18" spans="1:9">
      <c r="A18" s="1" t="s">
        <v>131</v>
      </c>
      <c r="B18" s="2">
        <v>43870</v>
      </c>
      <c r="C18" s="3" t="s">
        <v>132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12" t="str">
        <f t="shared" si="1"/>
        <v>19,716,000원</v>
      </c>
      <c r="I18" s="1" t="str" cm="1">
        <f t="array" ref="I18">fn비고(C18)</f>
        <v/>
      </c>
    </row>
    <row r="19" spans="1:9">
      <c r="A19" s="1" t="s">
        <v>133</v>
      </c>
      <c r="B19" s="2">
        <v>43156</v>
      </c>
      <c r="C19" s="3" t="s">
        <v>134</v>
      </c>
      <c r="D19" s="1" t="s">
        <v>118</v>
      </c>
      <c r="E19" s="10" t="str">
        <f t="shared" si="0"/>
        <v>간필정 20mg</v>
      </c>
      <c r="F19" s="11">
        <v>161000</v>
      </c>
      <c r="G19" s="1">
        <v>126</v>
      </c>
      <c r="H19" s="12" t="str">
        <f t="shared" si="1"/>
        <v>20,286,000원</v>
      </c>
      <c r="I19" s="1" t="str" cm="1">
        <f t="array" ref="I19">fn비고(C19)</f>
        <v/>
      </c>
    </row>
    <row r="20" spans="1:9">
      <c r="A20" s="1" t="s">
        <v>135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 10mg</v>
      </c>
      <c r="F20" s="11">
        <v>111000</v>
      </c>
      <c r="G20" s="1">
        <v>268</v>
      </c>
      <c r="H20" s="12" t="str">
        <f t="shared" si="1"/>
        <v>29,748,000원</v>
      </c>
      <c r="I20" s="1" t="str" cm="1">
        <f t="array" ref="I20">fn비고(C20)</f>
        <v/>
      </c>
    </row>
    <row r="21" spans="1:9">
      <c r="A21" s="1" t="s">
        <v>136</v>
      </c>
      <c r="B21" s="2">
        <v>43165</v>
      </c>
      <c r="C21" s="3" t="s">
        <v>137</v>
      </c>
      <c r="D21" s="1" t="s">
        <v>118</v>
      </c>
      <c r="E21" s="10" t="str">
        <f t="shared" si="0"/>
        <v>가티링정 150mg</v>
      </c>
      <c r="F21" s="11" t="s">
        <v>138</v>
      </c>
      <c r="G21" s="1"/>
      <c r="H21" s="12" t="str">
        <f t="shared" si="1"/>
        <v/>
      </c>
      <c r="I21" s="1" t="str" cm="1">
        <f t="array" ref="I21">fn비고(C21)</f>
        <v>■</v>
      </c>
    </row>
    <row r="22" spans="1:9">
      <c r="A22" s="1" t="s">
        <v>139</v>
      </c>
      <c r="B22" s="2">
        <v>43102</v>
      </c>
      <c r="C22" s="3" t="s">
        <v>140</v>
      </c>
      <c r="D22" s="1" t="s">
        <v>36</v>
      </c>
      <c r="E22" s="10" t="str">
        <f t="shared" si="0"/>
        <v>국제★가티링정 300mg</v>
      </c>
      <c r="F22" s="11">
        <v>243000</v>
      </c>
      <c r="G22" s="1">
        <v>164</v>
      </c>
      <c r="H22" s="12" t="str">
        <f t="shared" si="1"/>
        <v>39,852,000원</v>
      </c>
      <c r="I22" s="1" t="str" cm="1">
        <f t="array" ref="I22">fn비고(C22)</f>
        <v>■■■</v>
      </c>
    </row>
    <row r="23" spans="1:9">
      <c r="A23" s="1" t="s">
        <v>78</v>
      </c>
      <c r="B23" s="2">
        <v>43957</v>
      </c>
      <c r="C23" s="3" t="s">
        <v>141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12" t="str">
        <f t="shared" si="1"/>
        <v>20,160,000원</v>
      </c>
      <c r="I23" s="1" t="str" cm="1">
        <f t="array" ref="I23">fn비고(C23)</f>
        <v>■■■■■</v>
      </c>
    </row>
    <row r="24" spans="1:9">
      <c r="A24" s="1" t="s">
        <v>121</v>
      </c>
      <c r="B24" s="2">
        <v>43675</v>
      </c>
      <c r="C24" s="3" t="s">
        <v>142</v>
      </c>
      <c r="D24" s="1" t="s">
        <v>118</v>
      </c>
      <c r="E24" s="10" t="str">
        <f t="shared" si="0"/>
        <v>민중게로비솔주★10mg</v>
      </c>
      <c r="F24" s="11">
        <v>69710</v>
      </c>
      <c r="G24" s="1">
        <v>124</v>
      </c>
      <c r="H24" s="12" t="str">
        <f t="shared" si="1"/>
        <v>8,644,040원</v>
      </c>
      <c r="I24" s="1" t="str" cm="1">
        <f t="array" ref="I24">fn비고(C24)</f>
        <v/>
      </c>
    </row>
    <row r="25" spans="1:9">
      <c r="A25" s="1" t="s">
        <v>143</v>
      </c>
      <c r="B25" s="2">
        <v>43286</v>
      </c>
      <c r="C25" s="3" t="s">
        <v>144</v>
      </c>
      <c r="D25" s="1" t="s">
        <v>25</v>
      </c>
      <c r="E25" s="10" t="str">
        <f t="shared" si="0"/>
        <v>경인★파모티딘정 20mg</v>
      </c>
      <c r="F25" s="11">
        <v>66000</v>
      </c>
      <c r="G25" s="1">
        <v>118</v>
      </c>
      <c r="H25" s="12" t="str">
        <f t="shared" si="1"/>
        <v>7,788,000원</v>
      </c>
      <c r="I25" s="1" t="str" cm="1">
        <f t="array" ref="I25">fn비고(C25)</f>
        <v/>
      </c>
    </row>
    <row r="26" spans="1:9">
      <c r="A26" s="1" t="s">
        <v>145</v>
      </c>
      <c r="B26" s="2">
        <v>36652</v>
      </c>
      <c r="C26" s="3" t="s">
        <v>146</v>
      </c>
      <c r="D26" s="1" t="s">
        <v>8</v>
      </c>
      <c r="E26" s="10" t="str">
        <f t="shared" si="0"/>
        <v>건웅★미크로노마이신주사 60mg</v>
      </c>
      <c r="F26" s="11">
        <v>15790</v>
      </c>
      <c r="G26" s="1" t="s">
        <v>114</v>
      </c>
      <c r="H26" s="12" t="str">
        <f t="shared" si="1"/>
        <v/>
      </c>
      <c r="I26" s="1" t="str" cm="1">
        <f t="array" ref="I26">fn비고(C26)</f>
        <v/>
      </c>
    </row>
    <row r="27" spans="1:9">
      <c r="A27" s="1" t="s">
        <v>147</v>
      </c>
      <c r="B27" s="2">
        <v>43533</v>
      </c>
      <c r="C27" s="3" t="s">
        <v>148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12" t="str">
        <f t="shared" si="1"/>
        <v>916,700원</v>
      </c>
      <c r="I27" s="1" t="str" cm="1">
        <f t="array" ref="I27">fn비고(C27)</f>
        <v/>
      </c>
    </row>
    <row r="28" spans="1:9">
      <c r="A28" s="1" t="s">
        <v>149</v>
      </c>
      <c r="B28" s="2">
        <v>43187</v>
      </c>
      <c r="C28" s="3" t="s">
        <v>150</v>
      </c>
      <c r="D28" s="1" t="s">
        <v>36</v>
      </c>
      <c r="E28" s="10" t="str">
        <f t="shared" si="0"/>
        <v>나릴정 50mg</v>
      </c>
      <c r="F28" s="11" t="s">
        <v>138</v>
      </c>
      <c r="G28" s="1"/>
      <c r="H28" s="12" t="str">
        <f t="shared" si="1"/>
        <v/>
      </c>
      <c r="I28" s="1" t="str" cm="1">
        <f t="array" ref="I28">fn비고(C28)</f>
        <v/>
      </c>
    </row>
    <row r="30" spans="1:9">
      <c r="A30" t="s">
        <v>151</v>
      </c>
      <c r="E30" t="s">
        <v>152</v>
      </c>
    </row>
    <row r="31" spans="1:9">
      <c r="A31" s="23" t="s">
        <v>1</v>
      </c>
      <c r="B31" s="24"/>
      <c r="C31" s="25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26" t="str">
        <f>VLOOKUP(MIN($B$3:$B$28),$B$3:$C$28,2,FALSE)</f>
        <v>건웅 미크로노마이신주사 60mg</v>
      </c>
      <c r="B32" s="27"/>
      <c r="C32" s="28"/>
      <c r="E32" s="1" t="s">
        <v>8</v>
      </c>
      <c r="F32" s="13">
        <f t="array" ref="F32">AVERAGE(IF(($D$3:$D$28=$E32)*(YEAR($B$3:$B$28)=F$31)*($F$3:$F$28&gt;=50000),$G$3:$G$28))</f>
        <v>151</v>
      </c>
      <c r="G32" s="13">
        <f t="array" ref="G32">AVERAGE(IF(($D$3:$D$28=$E32)*(YEAR($B$3:$B$28)=G$31)*($F$3:$F$28&gt;=50000),$G$3:$G$28))</f>
        <v>135</v>
      </c>
      <c r="H32" s="13">
        <f t="array" ref="H32">AVERAGE(IF(($D$3:$D$28=$E32)*(YEAR($B$3:$B$28)=H$31)*($F$3:$F$28&gt;=50000),$G$3:$G$28))</f>
        <v>129</v>
      </c>
    </row>
    <row r="33" spans="5:8">
      <c r="E33" s="1" t="s">
        <v>25</v>
      </c>
      <c r="F33" s="13">
        <f t="array" ref="F33">AVERAGE(IF(($D$3:$D$28=$E33)*(YEAR($B$3:$B$28)=F$31)*($F$3:$F$28&gt;=50000),$G$3:$G$28))</f>
        <v>118</v>
      </c>
      <c r="G33" s="13">
        <f t="array" ref="G33">AVERAGE(IF(($D$3:$D$28=$E33)*(YEAR($B$3:$B$28)=G$31)*($F$3:$F$28&gt;=50000),$G$3:$G$28))</f>
        <v>110.5</v>
      </c>
      <c r="H33" s="13">
        <f t="array" ref="H33">AVERAGE(IF(($D$3:$D$28=$E33)*(YEAR($B$3:$B$28)=H$31)*($F$3:$F$28&gt;=50000),$G$3:$G$28))</f>
        <v>89</v>
      </c>
    </row>
    <row r="34" spans="5:8">
      <c r="E34" s="1" t="s">
        <v>36</v>
      </c>
      <c r="F34" s="13">
        <f t="array" ref="F34">AVERAGE(IF(($D$3:$D$28=$E34)*(YEAR($B$3:$B$28)=F$31)*($F$3:$F$28&gt;=50000),$G$3:$G$28))</f>
        <v>127.8</v>
      </c>
      <c r="G34" s="13">
        <f t="array" ref="G34">AVERAGE(IF(($D$3:$D$28=$E34)*(YEAR($B$3:$B$28)=G$31)*($F$3:$F$28&gt;=50000),$G$3:$G$28))</f>
        <v>129</v>
      </c>
      <c r="H34" s="13">
        <f t="array" ref="H34">AVERAGE(IF(($D$3:$D$28=$E34)*(YEAR($B$3:$B$28)=H$31)*($F$3:$F$28&gt;=50000),$G$3:$G$28))</f>
        <v>288</v>
      </c>
    </row>
    <row r="35" spans="5:8">
      <c r="E35" s="1" t="s">
        <v>118</v>
      </c>
      <c r="F35" s="13">
        <f t="array" ref="F35">AVERAGE(IF(($D$3:$D$28=$E35)*(YEAR($B$3:$B$28)=F$31)*($F$3:$F$28&gt;=50000),$G$3:$G$28))</f>
        <v>80.333333333333329</v>
      </c>
      <c r="G35" s="13">
        <f t="array" ref="G35">AVERAGE(IF(($D$3:$D$28=$E35)*(YEAR($B$3:$B$28)=G$31)*($F$3:$F$28&gt;=50000),$G$3:$G$28))</f>
        <v>124</v>
      </c>
      <c r="H35" s="13">
        <f t="array" ref="H35">AVERAGE(IF(($D$3:$D$28=$E35)*(YEAR($B$3:$B$28)=H$31)*($F$3:$F$28&gt;=50000),$G$3:$G$28))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C6" sqref="C6"/>
    </sheetView>
  </sheetViews>
  <sheetFormatPr defaultRowHeight="17.399999999999999"/>
  <cols>
    <col min="1" max="1" width="10.59765625" bestFit="1" customWidth="1"/>
    <col min="2" max="7" width="15.5" bestFit="1" customWidth="1"/>
    <col min="8" max="11" width="14.19921875" bestFit="1" customWidth="1"/>
  </cols>
  <sheetData>
    <row r="2" spans="1:7">
      <c r="B2" s="31" t="s">
        <v>198</v>
      </c>
      <c r="C2" s="31" t="s">
        <v>197</v>
      </c>
    </row>
    <row r="3" spans="1:7">
      <c r="B3" t="s">
        <v>194</v>
      </c>
      <c r="D3" t="s">
        <v>195</v>
      </c>
      <c r="F3" t="s">
        <v>196</v>
      </c>
    </row>
    <row r="4" spans="1:7">
      <c r="A4" s="31" t="s">
        <v>2</v>
      </c>
      <c r="B4" t="s">
        <v>199</v>
      </c>
      <c r="C4" t="s">
        <v>200</v>
      </c>
      <c r="D4" t="s">
        <v>199</v>
      </c>
      <c r="E4" t="s">
        <v>200</v>
      </c>
      <c r="F4" t="s">
        <v>199</v>
      </c>
      <c r="G4" t="s">
        <v>200</v>
      </c>
    </row>
    <row r="5" spans="1:7">
      <c r="A5" t="s">
        <v>52</v>
      </c>
      <c r="B5" s="32"/>
      <c r="C5" s="32"/>
      <c r="D5" s="32"/>
      <c r="E5" s="32"/>
      <c r="F5" s="32">
        <v>127.5</v>
      </c>
      <c r="G5" s="32">
        <v>348</v>
      </c>
    </row>
    <row r="6" spans="1:7">
      <c r="A6" t="s">
        <v>82</v>
      </c>
      <c r="B6" s="32">
        <v>187.33333333333334</v>
      </c>
      <c r="C6" s="32">
        <v>145</v>
      </c>
      <c r="D6" s="32">
        <v>185.25</v>
      </c>
      <c r="E6" s="32">
        <v>133.75</v>
      </c>
      <c r="F6" s="32">
        <v>191.5</v>
      </c>
      <c r="G6" s="32">
        <v>137</v>
      </c>
    </row>
    <row r="7" spans="1:7">
      <c r="A7" t="s">
        <v>192</v>
      </c>
      <c r="B7" s="32">
        <v>109.83333333333333</v>
      </c>
      <c r="C7" s="32">
        <v>1207.5</v>
      </c>
      <c r="D7" s="32">
        <v>84</v>
      </c>
      <c r="E7" s="32">
        <v>265.33333333333331</v>
      </c>
      <c r="F7" s="32">
        <v>106.25</v>
      </c>
      <c r="G7" s="32">
        <v>3745.75</v>
      </c>
    </row>
    <row r="8" spans="1:7">
      <c r="A8" t="s">
        <v>191</v>
      </c>
      <c r="B8" s="32"/>
      <c r="C8" s="32"/>
      <c r="D8" s="32">
        <v>134</v>
      </c>
      <c r="E8" s="32">
        <v>334</v>
      </c>
      <c r="F8" s="32"/>
      <c r="G8" s="32"/>
    </row>
    <row r="9" spans="1:7">
      <c r="A9" t="s">
        <v>36</v>
      </c>
      <c r="B9" s="32">
        <v>153.57142857142858</v>
      </c>
      <c r="C9" s="32">
        <v>3055.4285714285716</v>
      </c>
      <c r="D9" s="32">
        <v>128.66666666666666</v>
      </c>
      <c r="E9" s="32">
        <v>60.333333333333336</v>
      </c>
      <c r="F9" s="32">
        <v>163.6</v>
      </c>
      <c r="G9" s="32">
        <v>176.6</v>
      </c>
    </row>
    <row r="10" spans="1:7">
      <c r="A10" t="s">
        <v>69</v>
      </c>
      <c r="B10" s="32"/>
      <c r="C10" s="32"/>
      <c r="D10" s="32">
        <v>151</v>
      </c>
      <c r="E10" s="32">
        <v>709</v>
      </c>
      <c r="F10" s="32"/>
      <c r="G10" s="32"/>
    </row>
    <row r="11" spans="1:7">
      <c r="A11" t="s">
        <v>30</v>
      </c>
      <c r="B11" s="32">
        <v>167.5</v>
      </c>
      <c r="C11" s="32">
        <v>256.66666666666669</v>
      </c>
      <c r="D11" s="32">
        <v>126</v>
      </c>
      <c r="E11" s="32">
        <v>50.75</v>
      </c>
      <c r="F11" s="32">
        <v>184.4</v>
      </c>
      <c r="G11" s="32">
        <v>255.8</v>
      </c>
    </row>
    <row r="12" spans="1:7">
      <c r="A12" t="s">
        <v>25</v>
      </c>
      <c r="B12" s="32">
        <v>116.8</v>
      </c>
      <c r="C12" s="32">
        <v>388.2</v>
      </c>
      <c r="D12" s="32">
        <v>146.85714285714286</v>
      </c>
      <c r="E12" s="32">
        <v>3078.8571428571427</v>
      </c>
      <c r="F12" s="32">
        <v>205.2</v>
      </c>
      <c r="G12" s="32">
        <v>680.4</v>
      </c>
    </row>
    <row r="13" spans="1:7">
      <c r="A13" t="s">
        <v>13</v>
      </c>
      <c r="B13" s="32"/>
      <c r="C13" s="32"/>
      <c r="D13" s="32">
        <v>224</v>
      </c>
      <c r="E13" s="32">
        <v>182</v>
      </c>
      <c r="F13" s="32"/>
      <c r="G13" s="32"/>
    </row>
    <row r="14" spans="1:7">
      <c r="A14" t="s">
        <v>8</v>
      </c>
      <c r="B14" s="32">
        <v>163.23076923076923</v>
      </c>
      <c r="C14" s="32">
        <v>570.38461538461536</v>
      </c>
      <c r="D14" s="32">
        <v>154.1</v>
      </c>
      <c r="E14" s="32">
        <v>526</v>
      </c>
      <c r="F14" s="32">
        <v>128.6</v>
      </c>
      <c r="G14" s="32">
        <v>349.2</v>
      </c>
    </row>
    <row r="15" spans="1:7">
      <c r="A15" t="s">
        <v>193</v>
      </c>
      <c r="B15" s="32">
        <v>150.17500000000001</v>
      </c>
      <c r="C15" s="32">
        <v>999.1</v>
      </c>
      <c r="D15" s="32">
        <v>145.91176470588235</v>
      </c>
      <c r="E15" s="32">
        <v>875.05882352941171</v>
      </c>
      <c r="F15" s="32">
        <v>155</v>
      </c>
      <c r="G15" s="32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572B0E-F75D-42EF-9907-064813C8799B}">
  <sheetPr codeName="Sheet9">
    <outlinePr summaryBelow="0"/>
  </sheetPr>
  <dimension ref="B1:F11"/>
  <sheetViews>
    <sheetView showGridLines="0" workbookViewId="0"/>
  </sheetViews>
  <sheetFormatPr defaultRowHeight="17.399999999999999" outlineLevelRow="1" outlineLevelCol="1"/>
  <cols>
    <col min="3" max="3" width="5.69921875" bestFit="1" customWidth="1"/>
    <col min="4" max="6" width="11.09765625" bestFit="1" customWidth="1" outlineLevel="1"/>
  </cols>
  <sheetData>
    <row r="1" spans="2:6" ht="18" thickBot="1"/>
    <row r="2" spans="2:6">
      <c r="B2" s="37" t="s">
        <v>206</v>
      </c>
      <c r="C2" s="38"/>
      <c r="D2" s="44"/>
      <c r="E2" s="44"/>
      <c r="F2" s="44"/>
    </row>
    <row r="3" spans="2:6" collapsed="1">
      <c r="B3" s="36"/>
      <c r="C3" s="36"/>
      <c r="D3" s="45" t="s">
        <v>208</v>
      </c>
      <c r="E3" s="45" t="s">
        <v>203</v>
      </c>
      <c r="F3" s="45" t="s">
        <v>205</v>
      </c>
    </row>
    <row r="4" spans="2:6" ht="46.8" hidden="1" outlineLevel="1">
      <c r="B4" s="40"/>
      <c r="C4" s="40"/>
      <c r="D4" s="33"/>
      <c r="E4" s="47" t="s">
        <v>204</v>
      </c>
      <c r="F4" s="47" t="s">
        <v>204</v>
      </c>
    </row>
    <row r="5" spans="2:6">
      <c r="B5" s="41" t="s">
        <v>207</v>
      </c>
      <c r="C5" s="42"/>
      <c r="D5" s="39"/>
      <c r="E5" s="39"/>
      <c r="F5" s="39"/>
    </row>
    <row r="6" spans="2:6" outlineLevel="1">
      <c r="B6" s="40"/>
      <c r="C6" s="40" t="s">
        <v>201</v>
      </c>
      <c r="D6" s="34">
        <v>0.15</v>
      </c>
      <c r="E6" s="46">
        <v>0.15</v>
      </c>
      <c r="F6" s="46">
        <v>0.1</v>
      </c>
    </row>
    <row r="7" spans="2:6">
      <c r="B7" s="41" t="s">
        <v>209</v>
      </c>
      <c r="C7" s="42"/>
      <c r="D7" s="39"/>
      <c r="E7" s="39"/>
      <c r="F7" s="39"/>
    </row>
    <row r="8" spans="2:6" ht="18" outlineLevel="1" thickBot="1">
      <c r="B8" s="43"/>
      <c r="C8" s="43" t="s">
        <v>202</v>
      </c>
      <c r="D8" s="35">
        <v>4282300</v>
      </c>
      <c r="E8" s="35">
        <v>4282300</v>
      </c>
      <c r="F8" s="35">
        <v>4534200</v>
      </c>
    </row>
    <row r="9" spans="2:6">
      <c r="B9" t="s">
        <v>210</v>
      </c>
    </row>
    <row r="10" spans="2:6">
      <c r="B10" t="s">
        <v>211</v>
      </c>
    </row>
    <row r="11" spans="2:6">
      <c r="B11" t="s">
        <v>212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>
      <selection activeCell="F4" sqref="F4"/>
    </sheetView>
  </sheetViews>
  <sheetFormatPr defaultRowHeight="17.399999999999999"/>
  <cols>
    <col min="2" max="2" width="13" bestFit="1" customWidth="1"/>
    <col min="4" max="4" width="9.3984375" bestFit="1" customWidth="1"/>
    <col min="5" max="5" width="8.59765625" customWidth="1"/>
    <col min="6" max="6" width="11" bestFit="1" customWidth="1"/>
    <col min="7" max="7" width="10.8984375" bestFit="1" customWidth="1"/>
  </cols>
  <sheetData>
    <row r="2" spans="1:7">
      <c r="A2" t="s">
        <v>98</v>
      </c>
      <c r="E2" s="14"/>
      <c r="F2" s="14" t="s">
        <v>153</v>
      </c>
      <c r="G2" s="15">
        <v>0.15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159</v>
      </c>
      <c r="G3" s="1" t="s">
        <v>102</v>
      </c>
    </row>
    <row r="4" spans="1:7">
      <c r="A4" s="1" t="s">
        <v>111</v>
      </c>
      <c r="B4" s="16" t="s">
        <v>154</v>
      </c>
      <c r="C4" s="9" t="s">
        <v>36</v>
      </c>
      <c r="D4" s="17">
        <v>458000</v>
      </c>
      <c r="E4" s="9">
        <v>11</v>
      </c>
      <c r="F4" s="9" t="s">
        <v>156</v>
      </c>
      <c r="G4" s="17">
        <f>D4*E4*(1-$G$2)</f>
        <v>4282300</v>
      </c>
    </row>
    <row r="5" spans="1:7">
      <c r="A5" s="1" t="s">
        <v>9</v>
      </c>
      <c r="B5" s="3" t="s">
        <v>155</v>
      </c>
      <c r="C5" s="1" t="s">
        <v>8</v>
      </c>
      <c r="D5" s="11">
        <v>39000</v>
      </c>
      <c r="E5" s="1">
        <v>12</v>
      </c>
      <c r="F5" s="1" t="s">
        <v>156</v>
      </c>
      <c r="G5" s="11">
        <f>D5*E5*(1-$G$2)</f>
        <v>397800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157</v>
      </c>
      <c r="G6" s="11">
        <f>D6*E6*(1-$G$2)</f>
        <v>821100</v>
      </c>
    </row>
    <row r="7" spans="1:7">
      <c r="A7" s="1" t="s">
        <v>116</v>
      </c>
      <c r="B7" s="3" t="s">
        <v>160</v>
      </c>
      <c r="C7" s="1" t="s">
        <v>118</v>
      </c>
      <c r="D7" s="11">
        <v>62000</v>
      </c>
      <c r="E7" s="1">
        <v>15</v>
      </c>
      <c r="F7" s="1" t="s">
        <v>156</v>
      </c>
      <c r="G7" s="11">
        <f>D7*E7*(1-$G$2)</f>
        <v>790500</v>
      </c>
    </row>
    <row r="8" spans="1:7">
      <c r="A8" s="1" t="s">
        <v>119</v>
      </c>
      <c r="B8" s="3" t="s">
        <v>161</v>
      </c>
      <c r="C8" s="1" t="s">
        <v>25</v>
      </c>
      <c r="D8" s="11">
        <v>155000</v>
      </c>
      <c r="E8" s="1">
        <v>42</v>
      </c>
      <c r="F8" s="1" t="s">
        <v>158</v>
      </c>
      <c r="G8" s="11">
        <f>D8*E8*(1-$G$2)</f>
        <v>5533500</v>
      </c>
    </row>
  </sheetData>
  <scenarios current="1" show="0" sqref="G4">
    <scenario name="할인율 증가" locked="1" count="1" user="이석현" comment="만든 사람 이석현 날짜 2026-03-17">
      <inputCells r="G2" val="0.15" numFmtId="9"/>
    </scenario>
    <scenario name="할인율 감소" locked="1" count="1" user="이석현" comment="만든 사람 이석현 날짜 2026-03-17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._x000a__x000a_계속할까요?" promptTitle="그래프입력" prompt="판매량을 _x000a_10으로 나눈 _x000a_개수만큼만 입력" sqref="F4:F8" xr:uid="{2A268051-134E-4054-9FC6-F859A4ECABBD}">
      <formula1>REPT("◆",$E4/10)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topLeftCell="A11" workbookViewId="0">
      <selection activeCell="O16" sqref="O16"/>
    </sheetView>
  </sheetViews>
  <sheetFormatPr defaultRowHeight="17.399999999999999"/>
  <sheetData>
    <row r="2" spans="2:5">
      <c r="B2" s="1" t="s">
        <v>2</v>
      </c>
      <c r="C2" s="1" t="s">
        <v>162</v>
      </c>
      <c r="D2" s="1" t="s">
        <v>163</v>
      </c>
      <c r="E2" s="1" t="s">
        <v>164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>
      <selection activeCell="D3" sqref="D3:D10"/>
    </sheetView>
  </sheetViews>
  <sheetFormatPr defaultRowHeight="17.399999999999999"/>
  <cols>
    <col min="1" max="1" width="3" customWidth="1"/>
    <col min="2" max="2" width="10" customWidth="1"/>
    <col min="3" max="3" width="11" customWidth="1"/>
    <col min="4" max="4" width="8.09765625" customWidth="1"/>
    <col min="5" max="5" width="12.59765625" customWidth="1"/>
    <col min="6" max="6" width="13.19921875" customWidth="1"/>
  </cols>
  <sheetData>
    <row r="2" spans="2:6">
      <c r="B2" s="18" t="s">
        <v>165</v>
      </c>
      <c r="C2" s="18" t="s">
        <v>166</v>
      </c>
      <c r="D2" s="19" t="s">
        <v>167</v>
      </c>
      <c r="E2" s="19" t="s">
        <v>184</v>
      </c>
      <c r="F2" s="19" t="s">
        <v>185</v>
      </c>
    </row>
    <row r="3" spans="2:6">
      <c r="B3" s="20" t="s">
        <v>168</v>
      </c>
      <c r="C3" s="21" t="s">
        <v>169</v>
      </c>
      <c r="D3" s="48">
        <v>1</v>
      </c>
      <c r="E3" s="22">
        <v>5</v>
      </c>
      <c r="F3" s="22">
        <v>124000</v>
      </c>
    </row>
    <row r="4" spans="2:6">
      <c r="B4" s="20" t="s">
        <v>170</v>
      </c>
      <c r="C4" s="21" t="s">
        <v>171</v>
      </c>
      <c r="D4" s="48" t="s">
        <v>186</v>
      </c>
      <c r="E4" s="22">
        <v>2</v>
      </c>
      <c r="F4" s="22">
        <v>299000</v>
      </c>
    </row>
    <row r="5" spans="2:6">
      <c r="B5" s="20" t="s">
        <v>172</v>
      </c>
      <c r="C5" s="21" t="s">
        <v>173</v>
      </c>
      <c r="D5" s="48">
        <v>-1</v>
      </c>
      <c r="E5" s="22">
        <v>5</v>
      </c>
      <c r="F5" s="22">
        <v>54000</v>
      </c>
    </row>
    <row r="6" spans="2:6">
      <c r="B6" s="20" t="s">
        <v>174</v>
      </c>
      <c r="C6" s="21" t="s">
        <v>175</v>
      </c>
      <c r="D6" s="48">
        <v>0</v>
      </c>
      <c r="E6" s="22">
        <v>4</v>
      </c>
      <c r="F6" s="22">
        <v>990000</v>
      </c>
    </row>
    <row r="7" spans="2:6">
      <c r="B7" s="20" t="s">
        <v>176</v>
      </c>
      <c r="C7" s="21" t="s">
        <v>177</v>
      </c>
      <c r="D7" s="48">
        <v>1</v>
      </c>
      <c r="E7" s="22">
        <v>9</v>
      </c>
      <c r="F7" s="22">
        <v>250000</v>
      </c>
    </row>
    <row r="8" spans="2:6">
      <c r="B8" s="20" t="s">
        <v>178</v>
      </c>
      <c r="C8" s="21" t="s">
        <v>179</v>
      </c>
      <c r="D8" s="48">
        <v>0</v>
      </c>
      <c r="E8" s="22">
        <v>10</v>
      </c>
      <c r="F8" s="22">
        <v>85000</v>
      </c>
    </row>
    <row r="9" spans="2:6">
      <c r="B9" s="20" t="s">
        <v>180</v>
      </c>
      <c r="C9" s="21" t="s">
        <v>181</v>
      </c>
      <c r="D9" s="48">
        <v>-1</v>
      </c>
      <c r="E9" s="22">
        <v>21</v>
      </c>
      <c r="F9" s="22">
        <v>342000</v>
      </c>
    </row>
    <row r="10" spans="2:6">
      <c r="B10" s="20" t="s">
        <v>182</v>
      </c>
      <c r="C10" s="21" t="s">
        <v>183</v>
      </c>
      <c r="D10" s="48">
        <v>1</v>
      </c>
      <c r="E10" s="22">
        <v>2</v>
      </c>
      <c r="F10" s="22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tabSelected="1" workbookViewId="0">
      <selection activeCell="C14" sqref="C14"/>
    </sheetView>
  </sheetViews>
  <sheetFormatPr defaultRowHeight="17.399999999999999"/>
  <cols>
    <col min="1" max="1" width="11.09765625" bestFit="1" customWidth="1"/>
    <col min="3" max="3" width="26.3984375" customWidth="1"/>
    <col min="4" max="4" width="14.69921875" customWidth="1"/>
    <col min="7" max="7" width="12.8984375" customWidth="1"/>
    <col min="8" max="8" width="6.69921875" customWidth="1"/>
    <col min="10" max="10" width="25.59765625" bestFit="1" customWidth="1"/>
  </cols>
  <sheetData>
    <row r="3" spans="1:12">
      <c r="A3" t="s">
        <v>98</v>
      </c>
    </row>
    <row r="4" spans="1:12">
      <c r="A4" s="1" t="s">
        <v>187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188</v>
      </c>
      <c r="G4" s="1" t="s">
        <v>189</v>
      </c>
    </row>
    <row r="5" spans="1:12">
      <c r="A5" s="2">
        <v>45975</v>
      </c>
      <c r="B5" s="1" t="s">
        <v>20</v>
      </c>
      <c r="C5" s="3" t="s">
        <v>21</v>
      </c>
      <c r="D5" s="1" t="s">
        <v>22</v>
      </c>
      <c r="E5" s="13">
        <v>243</v>
      </c>
      <c r="F5" s="13">
        <v>10</v>
      </c>
      <c r="G5" s="13">
        <v>2430</v>
      </c>
    </row>
    <row r="6" spans="1:12">
      <c r="A6" s="2">
        <v>45975</v>
      </c>
      <c r="B6" s="1" t="s">
        <v>11</v>
      </c>
      <c r="C6" s="3" t="s">
        <v>12</v>
      </c>
      <c r="D6" s="1" t="s">
        <v>13</v>
      </c>
      <c r="E6" s="13">
        <v>178</v>
      </c>
      <c r="F6" s="13">
        <v>25</v>
      </c>
      <c r="G6" s="13">
        <v>4450</v>
      </c>
    </row>
    <row r="7" spans="1:12">
      <c r="A7" s="2" t="s">
        <v>214</v>
      </c>
      <c r="B7" s="1" t="s">
        <v>20</v>
      </c>
      <c r="C7" s="3" t="s">
        <v>21</v>
      </c>
      <c r="D7" s="1" t="s">
        <v>22</v>
      </c>
      <c r="E7" s="13"/>
      <c r="F7" s="13"/>
      <c r="G7" s="13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3"/>
      <c r="F8" s="13"/>
      <c r="G8" s="13"/>
      <c r="I8" s="1" t="s">
        <v>20</v>
      </c>
      <c r="J8" s="13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3"/>
      <c r="F9" s="13"/>
      <c r="G9" s="13"/>
      <c r="I9" s="1" t="s">
        <v>6</v>
      </c>
      <c r="J9" s="13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3"/>
      <c r="F10" s="13"/>
      <c r="G10" s="13"/>
      <c r="I10" s="1" t="s">
        <v>11</v>
      </c>
      <c r="J10" s="13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3"/>
      <c r="F11" s="13"/>
      <c r="G11" s="13"/>
      <c r="I11" s="1" t="s">
        <v>14</v>
      </c>
      <c r="J11" s="13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3"/>
      <c r="F12" s="13"/>
      <c r="G12" s="13"/>
      <c r="I12" s="1" t="s">
        <v>23</v>
      </c>
      <c r="J12" s="13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3"/>
      <c r="F13" s="13"/>
      <c r="G13" s="13"/>
      <c r="I13" s="1" t="s">
        <v>28</v>
      </c>
      <c r="J13" s="13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3"/>
      <c r="F14" s="13"/>
      <c r="G14" s="13"/>
      <c r="I14" s="1" t="s">
        <v>70</v>
      </c>
      <c r="J14" s="13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3"/>
      <c r="F15" s="13"/>
      <c r="G15" s="13"/>
      <c r="I15" s="1" t="s">
        <v>80</v>
      </c>
      <c r="J15" s="13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3"/>
      <c r="F16" s="13"/>
      <c r="G16" s="13"/>
      <c r="I16" s="1" t="s">
        <v>50</v>
      </c>
      <c r="J16" s="13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3"/>
      <c r="F17" s="13"/>
      <c r="G17" s="13"/>
      <c r="I17" s="1" t="s">
        <v>73</v>
      </c>
      <c r="J17" s="13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3"/>
      <c r="F18" s="13"/>
      <c r="G18" s="13"/>
      <c r="I18" s="1" t="s">
        <v>39</v>
      </c>
      <c r="J18" s="13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3"/>
      <c r="F19" s="13"/>
      <c r="G19" s="13"/>
      <c r="I19" s="1" t="s">
        <v>47</v>
      </c>
      <c r="J19" s="13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3"/>
      <c r="F20" s="13"/>
      <c r="G20" s="13"/>
      <c r="I20" s="1" t="s">
        <v>59</v>
      </c>
      <c r="J20" s="13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3"/>
      <c r="F21" s="13"/>
      <c r="G21" s="13"/>
      <c r="I21" s="1" t="s">
        <v>85</v>
      </c>
      <c r="J21" s="13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3"/>
      <c r="F22" s="13"/>
      <c r="G22" s="13"/>
      <c r="I22" s="1" t="s">
        <v>17</v>
      </c>
      <c r="J22" s="13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3"/>
      <c r="F23" s="13"/>
      <c r="G23" s="13"/>
    </row>
    <row r="24" spans="1:12">
      <c r="A24" s="2"/>
      <c r="B24" s="1"/>
      <c r="C24" s="3"/>
      <c r="D24" s="1"/>
      <c r="E24" s="13"/>
      <c r="F24" s="13"/>
      <c r="G24" s="13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주문하기">
          <controlPr defaultSize="0" autoLine="0" autoPict="0" r:id="rId5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4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이다윤</cp:lastModifiedBy>
  <dcterms:created xsi:type="dcterms:W3CDTF">2023-08-09T00:13:15Z</dcterms:created>
  <dcterms:modified xsi:type="dcterms:W3CDTF">2026-03-17T12:32:52Z</dcterms:modified>
</cp:coreProperties>
</file>