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2 최신기출유형\06회\"/>
    </mc:Choice>
  </mc:AlternateContent>
  <xr:revisionPtr revIDLastSave="0" documentId="13_ncr:1_{26ED3673-C699-406B-ABD6-E06CC499D019}" xr6:coauthVersionLast="47" xr6:coauthVersionMax="47" xr10:uidLastSave="{00000000-0000-0000-0000-000000000000}"/>
  <bookViews>
    <workbookView xWindow="-120" yWindow="-120" windowWidth="29040" windowHeight="15840" firstSheet="4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T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 a="1"/>
  <c r="I3" i="3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6" i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G4" i="5"/>
  <c r="G5" i="5"/>
  <c r="G6" i="5"/>
  <c r="G7" i="5"/>
  <c r="G8" i="5"/>
  <c r="I5" i="3" a="1"/>
  <c r="I8" i="3" a="1"/>
  <c r="I11" i="3" a="1"/>
  <c r="I14" i="3" a="1"/>
  <c r="I17" i="3" a="1"/>
  <c r="I20" i="3" a="1"/>
  <c r="I23" i="3" a="1"/>
  <c r="I26" i="3" a="1"/>
  <c r="I25" i="3" a="1"/>
  <c r="I9" i="3" a="1"/>
  <c r="I15" i="3" a="1"/>
  <c r="I21" i="3" a="1"/>
  <c r="I27" i="3" a="1"/>
  <c r="I13" i="3" a="1"/>
  <c r="I28" i="3" a="1"/>
  <c r="I6" i="3" a="1"/>
  <c r="I12" i="3" a="1"/>
  <c r="I18" i="3" a="1"/>
  <c r="I24" i="3" a="1"/>
  <c r="I16" i="3" a="1"/>
  <c r="I4" i="3" a="1"/>
  <c r="I7" i="3" a="1"/>
  <c r="I10" i="3" a="1"/>
  <c r="I19" i="3" a="1"/>
  <c r="I22" i="3" a="1"/>
  <c r="I22" i="3" l="1"/>
  <c r="I19" i="3"/>
  <c r="I10" i="3"/>
  <c r="I7" i="3"/>
  <c r="I4" i="3"/>
  <c r="I16" i="3"/>
  <c r="I24" i="3"/>
  <c r="I18" i="3"/>
  <c r="I12" i="3"/>
  <c r="I6" i="3"/>
  <c r="I28" i="3"/>
  <c r="I13" i="3"/>
  <c r="I27" i="3"/>
  <c r="I21" i="3"/>
  <c r="I15" i="3"/>
  <c r="I9" i="3"/>
  <c r="I25" i="3"/>
  <c r="I26" i="3"/>
  <c r="I23" i="3"/>
  <c r="I20" i="3"/>
  <c r="I17" i="3"/>
  <c r="I14" i="3"/>
  <c r="I11" i="3"/>
  <c r="I8" i="3"/>
  <c r="I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F83765-4C34-42C1-BB91-A9574175B0D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A673A75-DA37-4D83-A804-791D9E5C6A40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<sst xmlns="http://schemas.openxmlformats.org/spreadsheetml/2006/main" count="402" uniqueCount="214">
  <si>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</si>
  <si>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</si>
  <si>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</si>
  <si>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</si>
  <si>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</si>
  <si>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</si>
  <si>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</si>
  <si>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</si>
  <si>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</si>
  <si>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</si>
  <si>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</si>
  <si>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</si>
  <si>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</si>
  <si>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</si>
  <si>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</si>
  <si>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</si>
  <si>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</si>
  <si>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</si>
  <si>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</si>
  <si>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</si>
  <si>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</si>
  <si>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</si>
  <si>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</si>
  <si>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</si>
  <si>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</si>
  <si>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</si>
  <si>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</si>
  <si>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</si>
  <si>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</si>
  <si>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</si>
  <si>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</si>
  <si>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</si>
  <si>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</si>
  <si>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</si>
  <si>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</si>
  <si>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</si>
  <si>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</si>
  <si>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</si>
  <si>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</si>
  <si>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</si>
  <si>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</si>
  <si>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</si>
  <si>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</si>
  <si>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</si>
  <si>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</si>
  <si>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</si>
  <si>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</si>
  <si>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</si>
  <si>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</si>
  <si>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</si>
  <si>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</si>
  <si>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</si>
  <si>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</si>
  <si>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</si>
  <si>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</si>
  <si>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</si>
  <si>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</si>
  <si>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</si>
  <si>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</si>
  <si>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</si>
  <si>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</si>
  <si>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</si>
  <si>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</si>
  <si>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</si>
  <si>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</si>
  <si>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</si>
  <si>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</si>
  <si>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</si>
  <si>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</si>
  <si>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</si>
  <si>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</si>
  <si>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</si>
  <si>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</si>
  <si>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</si>
  <si>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</si>
  <si>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</si>
  <si>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</si>
  <si>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</si>
  <si>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</si>
  <si>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</si>
  <si>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</si>
  <si>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</si>
  <si>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</si>
  <si>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</si>
  <si>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</si>
  <si>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</si>
  <si>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</si>
  <si>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</si>
  <si>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</si>
  <si>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</si>
  <si>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</si>
  <si>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</si>
  <si>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</si>
  <si>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</si>
  <si>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</si>
  <si>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</si>
  <si>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</si>
  <si>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</si>
  <si>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</si>
  <si>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</si>
  <si>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</si>
  <si>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</si>
  <si>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</si>
  <si>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</si>
  <si>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</si>
  <si>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</si>
  <si>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</si>
  <si>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</si>
  <si>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</si>
  <si>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</si>
  <si>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</si>
  <si>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</si>
  <si>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</si>
  <si>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</si>
  <si>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</si>
  <si>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</si>
  <si>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</si>
  <si>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</si>
  <si>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</si>
  <si>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</si>
  <si>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</si>
  <si>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</si>
  <si>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</si>
  <si>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</si>
  <si>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</si>
  <si>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</si>
  <si>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</si>
  <si>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</si>
  <si>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</si>
  <si>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</si>
  <si>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</si>
  <si>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</si>
  <si>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</si>
  <si>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</si>
  <si>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</si>
  <si>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</si>
  <si>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</si>
  <si>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</si>
  <si>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</si>
  <si>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</si>
  <si>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</si>
  <si>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</si>
  <si>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</si>
  <si>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</si>
  <si>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</si>
  <si>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</si>
  <si>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</si>
  <si>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</si>
  <si>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</si>
  <si>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</si>
  <si>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</si>
  <si>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</si>
  <si>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</si>
  <si>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</si>
  <si>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</si>
  <si>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</si>
  <si>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</si>
  <si>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</si>
  <si>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</si>
  <si>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</si>
  <si>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</si>
  <si>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</si>
  <si>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</si>
  <si>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</si>
  <si>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</si>
  <si>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</si>
  <si>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</si>
  <si>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</si>
  <si>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</si>
  <si>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</si>
  <si>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</si>
  <si>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</si>
  <si>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</si>
  <si>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</si>
  <si>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</si>
  <si>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</si>
  <si>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</si>
  <si>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</si>
  <si>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</si>
  <si>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</si>
  <si>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</si>
  <si>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</si>
  <si>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</si>
  <si>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</si>
  <si>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</si>
  <si>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</si>
  <si>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</si>
  <si>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</si>
  <si>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</si>
  <si>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</si>
  <si>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</si>
  <si>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</si>
  <si>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</si>
  <si>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값</t>
  </si>
  <si>
    <t>등록일자(연도)</t>
  </si>
  <si>
    <t>2018</t>
  </si>
  <si>
    <t>2019</t>
  </si>
  <si>
    <t>2020</t>
  </si>
  <si>
    <t>평균: 단가</t>
  </si>
  <si>
    <t>평균: 실적</t>
  </si>
  <si>
    <t>$G$2</t>
  </si>
  <si>
    <t>$G$4</t>
  </si>
  <si>
    <t>할인율 증가</t>
  </si>
  <si>
    <t>만든 사람 USER 날짜 2025-12-29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</si>
  <si>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</si>
  <si>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</si>
  <si>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</si>
  <si>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</si>
  <si>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</si>
  <si>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</si>
  <si>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</si>
  <si>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</si>
  <si>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건웅 로딘정 100mg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</si>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</sst>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10" xfId="0" applyNumberFormat="1" applyBorder="1">
      <alignment vertical="center"/>
    </xf>
    <xf numFmtId="0" fontId="10" fillId="5" borderId="8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10" fillId="5" borderId="9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10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4" fontId="0" fillId="0" borderId="0" xfId="0" applyNumberForma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C9-4138-959A-C62AF38F1A65}"/>
                </c:ext>
              </c:extLst>
            </c:dLbl>
            <c:numFmt formatCode="_(* #,##0_);_(* \(#,##0\);_(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259784"/>
        <c:axId val="68834728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688347288"/>
        <c:scaling>
          <c:orientation val="minMax"/>
          <c:max val="200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7259784"/>
        <c:crosses val="max"/>
        <c:crossBetween val="between"/>
        <c:majorUnit val="20"/>
      </c:valAx>
      <c:catAx>
        <c:axId val="597259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8347288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613DD5E-3903-2CF2-A808-133E9998E412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4" name="사각형: 빗면 3">
          <a:extLst>
            <a:ext uri="{FF2B5EF4-FFF2-40B4-BE49-F238E27FC236}">
              <a16:creationId xmlns:a16="http://schemas.microsoft.com/office/drawing/2014/main" id="{6774D73E-C380-94A8-E496-E3C2BCAF545F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021.316623611114" backgroundQuery="1" createdVersion="8" refreshedVersion="8" minRefreshableVersion="3" recordCount="0" supportSubquery="1" supportAdvancedDrill="1" xr:uid="{4A59FAB2-DB37-451B-8077-043A82CB1325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3" level="32767"/>
    <cacheField name="[Measures].[평균: 실적]" caption="평균: 실적" numFmtId="0" hierarchy="14" level="32767"/>
  </cacheFields>
  <cacheHierarchies count="15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개수: 등록일자]" caption="개수: 등록일자" measure="1" displayFolder="" measureGroup="판매정보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1A5C77-35EB-40AF-A395-95B6AA128CBD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2" subtotal="average" baseField="0" baseItem="0" numFmtId="176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22" workbookViewId="0">
      <selection activeCell="I39" sqref="I39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2" t="s">
        <v>189</v>
      </c>
    </row>
    <row r="36" spans="1:6">
      <c r="A36" t="b">
        <f>AND(MID($A3,4,1)*1&gt;=5,OR(MONTH($E3)=3,MONTH($E3)=9))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2"/>
      <c r="B48" s="21"/>
      <c r="C48" s="22"/>
      <c r="D48" s="12"/>
    </row>
    <row r="49" spans="1:4">
      <c r="A49" s="12"/>
      <c r="B49" s="21"/>
      <c r="C49" s="22"/>
      <c r="D49" s="12"/>
    </row>
    <row r="50" spans="1:4">
      <c r="A50" s="12"/>
      <c r="B50" s="21"/>
      <c r="C50" s="22"/>
      <c r="D50" s="12"/>
    </row>
    <row r="51" spans="1:4">
      <c r="A51" s="12"/>
      <c r="B51" s="21"/>
      <c r="C51" s="22"/>
      <c r="D51" s="12"/>
    </row>
    <row r="52" spans="1:4">
      <c r="A52" s="12"/>
      <c r="B52" s="21"/>
      <c r="C52" s="22"/>
      <c r="D52" s="12"/>
    </row>
    <row r="53" spans="1:4">
      <c r="A53" s="12"/>
      <c r="B53" s="21"/>
      <c r="C53" s="22"/>
      <c r="D53" s="12"/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B5" sqref="B5:D19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23" t="s">
        <v>88</v>
      </c>
      <c r="C5" s="24">
        <v>165</v>
      </c>
      <c r="D5" s="25">
        <v>150</v>
      </c>
    </row>
    <row r="6" spans="2:4">
      <c r="B6" s="23" t="s">
        <v>86</v>
      </c>
      <c r="C6" s="24">
        <v>42</v>
      </c>
      <c r="D6" s="25">
        <v>190</v>
      </c>
    </row>
    <row r="7" spans="2:4">
      <c r="B7" s="23" t="s">
        <v>48</v>
      </c>
      <c r="C7" s="24">
        <v>45</v>
      </c>
      <c r="D7" s="25">
        <v>139</v>
      </c>
    </row>
    <row r="8" spans="2:4">
      <c r="B8" s="23" t="s">
        <v>89</v>
      </c>
      <c r="C8" s="24">
        <v>159</v>
      </c>
      <c r="D8" s="25">
        <v>124</v>
      </c>
    </row>
    <row r="9" spans="2:4">
      <c r="B9" s="23" t="s">
        <v>90</v>
      </c>
      <c r="C9" s="24">
        <v>54</v>
      </c>
      <c r="D9" s="25">
        <v>129</v>
      </c>
    </row>
    <row r="10" spans="2:4">
      <c r="B10" s="23" t="s">
        <v>24</v>
      </c>
      <c r="C10" s="24">
        <v>120</v>
      </c>
      <c r="D10" s="25">
        <v>297</v>
      </c>
    </row>
    <row r="11" spans="2:4">
      <c r="B11" s="23" t="s">
        <v>91</v>
      </c>
      <c r="C11" s="24">
        <v>111</v>
      </c>
      <c r="D11" s="25">
        <v>268</v>
      </c>
    </row>
    <row r="12" spans="2:4">
      <c r="B12" s="23" t="s">
        <v>92</v>
      </c>
      <c r="C12" s="24">
        <v>4996</v>
      </c>
      <c r="D12" s="25">
        <v>118</v>
      </c>
    </row>
    <row r="13" spans="2:4">
      <c r="B13" s="23" t="s">
        <v>93</v>
      </c>
      <c r="C13" s="24">
        <v>15459</v>
      </c>
      <c r="D13" s="25">
        <v>134</v>
      </c>
    </row>
    <row r="14" spans="2:4">
      <c r="B14" s="23" t="s">
        <v>94</v>
      </c>
      <c r="C14" s="24">
        <v>448</v>
      </c>
      <c r="D14" s="25">
        <v>89</v>
      </c>
    </row>
    <row r="15" spans="2:4">
      <c r="B15" s="23" t="s">
        <v>77</v>
      </c>
      <c r="C15" s="24">
        <v>114</v>
      </c>
      <c r="D15" s="25">
        <v>118</v>
      </c>
    </row>
    <row r="16" spans="2:4">
      <c r="B16" s="23" t="s">
        <v>95</v>
      </c>
      <c r="C16" s="24">
        <v>441</v>
      </c>
      <c r="D16" s="25">
        <v>151</v>
      </c>
    </row>
    <row r="17" spans="2:4">
      <c r="B17" s="23" t="s">
        <v>96</v>
      </c>
      <c r="C17" s="24">
        <v>51</v>
      </c>
      <c r="D17" s="25">
        <v>89</v>
      </c>
    </row>
    <row r="18" spans="2:4">
      <c r="B18" s="23" t="s">
        <v>51</v>
      </c>
      <c r="C18" s="24">
        <v>82</v>
      </c>
      <c r="D18" s="25">
        <v>118</v>
      </c>
    </row>
    <row r="19" spans="2:4">
      <c r="B19" s="23" t="s">
        <v>97</v>
      </c>
      <c r="C19" s="24">
        <v>165</v>
      </c>
      <c r="D19" s="25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C2" workbookViewId="0">
      <selection activeCell="I4" sqref="I4"/>
    </sheetView>
  </sheetViews>
  <sheetFormatPr defaultRowHeight="16.5"/>
  <cols>
    <col min="1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  <col min="10" max="10" width="25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7" t="s">
        <v>100</v>
      </c>
      <c r="F2" s="1" t="s">
        <v>3</v>
      </c>
      <c r="G2" s="1" t="s">
        <v>101</v>
      </c>
      <c r="H2" s="7" t="s">
        <v>102</v>
      </c>
      <c r="I2" s="7" t="s">
        <v>213</v>
      </c>
    </row>
    <row r="3" spans="1:9">
      <c r="A3" s="1" t="s">
        <v>11</v>
      </c>
      <c r="B3" s="2">
        <v>43512</v>
      </c>
      <c r="C3" s="3" t="s">
        <v>212</v>
      </c>
      <c r="D3" s="1" t="s">
        <v>8</v>
      </c>
      <c r="E3" s="8" t="str">
        <f>IF(LEFT($C3,2)=LEFT($D3,2),SUBSTITUTE($C3," ","★",1),$C3)</f>
        <v>건웅★로딘정 100mg</v>
      </c>
      <c r="F3" s="9">
        <v>178000</v>
      </c>
      <c r="G3" s="1">
        <v>115</v>
      </c>
      <c r="H3" s="10" t="str">
        <f>IFERROR(TEXT($F3*$G3,"#,##0원"),"")</f>
        <v>20,470,000원</v>
      </c>
      <c r="I3" s="1" t="e" cm="1">
        <f t="array" aca="1" ref="I3" ca="1">fn비고(C3)</f>
        <v>#NAME?</v>
      </c>
    </row>
    <row r="4" spans="1:9">
      <c r="A4" s="1" t="s">
        <v>44</v>
      </c>
      <c r="B4" s="2">
        <v>43564</v>
      </c>
      <c r="C4" s="3" t="s">
        <v>103</v>
      </c>
      <c r="D4" s="1" t="s">
        <v>36</v>
      </c>
      <c r="E4" s="8" t="str">
        <f t="shared" ref="E4:E28" si="0">IF(LEFT($C4,2)=LEFT($D4,2),SUBSTITUTE($C4," ","★",1),$C4)</f>
        <v>국제★구루메포민정 250mg</v>
      </c>
      <c r="F4" s="9">
        <v>59000</v>
      </c>
      <c r="G4" s="1">
        <v>129</v>
      </c>
      <c r="H4" s="10" t="str">
        <f t="shared" ref="H4:H28" si="1">IFERROR(TEXT($F4*$G4,"#,##0원"),"")</f>
        <v>7,611,000원</v>
      </c>
      <c r="I4" s="1" t="e" cm="1">
        <f t="array" aca="1" ref="I4" ca="1">fn비고(C4)</f>
        <v>#NAME?</v>
      </c>
    </row>
    <row r="5" spans="1:9">
      <c r="A5" s="1" t="s">
        <v>104</v>
      </c>
      <c r="B5" s="2">
        <v>43591</v>
      </c>
      <c r="C5" s="3" t="s">
        <v>105</v>
      </c>
      <c r="D5" s="1" t="s">
        <v>25</v>
      </c>
      <c r="E5" s="8" t="str">
        <f t="shared" si="0"/>
        <v>경인★염화리소짐정 90mg</v>
      </c>
      <c r="F5" s="9">
        <v>52000</v>
      </c>
      <c r="G5" s="1">
        <v>118</v>
      </c>
      <c r="H5" s="10" t="str">
        <f t="shared" si="1"/>
        <v>6,136,000원</v>
      </c>
      <c r="I5" s="1" t="e" cm="1">
        <f t="array" aca="1" ref="I5" ca="1">fn비고(C5)</f>
        <v>#NAME?</v>
      </c>
    </row>
    <row r="6" spans="1:9">
      <c r="A6" s="1" t="s">
        <v>106</v>
      </c>
      <c r="B6" s="2">
        <v>44102</v>
      </c>
      <c r="C6" s="3" t="s">
        <v>107</v>
      </c>
      <c r="D6" s="1" t="s">
        <v>25</v>
      </c>
      <c r="E6" s="8" t="str">
        <f t="shared" si="0"/>
        <v>경인★파모티딘정 40mg</v>
      </c>
      <c r="F6" s="9">
        <v>119000</v>
      </c>
      <c r="G6" s="1">
        <v>89</v>
      </c>
      <c r="H6" s="10" t="str">
        <f t="shared" si="1"/>
        <v>10,591,000원</v>
      </c>
      <c r="I6" s="1" t="e" cm="1">
        <f t="array" aca="1" ref="I6" ca="1">fn비고(C6)</f>
        <v>#NAME?</v>
      </c>
    </row>
    <row r="7" spans="1:9">
      <c r="A7" s="1" t="s">
        <v>108</v>
      </c>
      <c r="B7" s="2">
        <v>43103</v>
      </c>
      <c r="C7" s="3" t="s">
        <v>109</v>
      </c>
      <c r="D7" s="1" t="s">
        <v>36</v>
      </c>
      <c r="E7" s="8" t="str">
        <f t="shared" si="0"/>
        <v>극동 테녹시캄정 20mg</v>
      </c>
      <c r="F7" s="9">
        <v>312000</v>
      </c>
      <c r="G7" s="1">
        <v>89</v>
      </c>
      <c r="H7" s="10" t="str">
        <f t="shared" si="1"/>
        <v>27,768,000원</v>
      </c>
      <c r="I7" s="1" t="e" cm="1">
        <f t="array" aca="1" ref="I7" ca="1">fn비고(C7)</f>
        <v>#NAME?</v>
      </c>
    </row>
    <row r="8" spans="1:9">
      <c r="A8" s="1" t="s">
        <v>110</v>
      </c>
      <c r="B8" s="2">
        <v>43309</v>
      </c>
      <c r="C8" s="3" t="s">
        <v>111</v>
      </c>
      <c r="D8" s="1" t="s">
        <v>36</v>
      </c>
      <c r="E8" s="8" t="str">
        <f t="shared" si="0"/>
        <v>아시클로버정 200mg</v>
      </c>
      <c r="F8" s="9">
        <v>458000</v>
      </c>
      <c r="G8" s="1">
        <v>118</v>
      </c>
      <c r="H8" s="10" t="str">
        <f t="shared" si="1"/>
        <v>54,044,000원</v>
      </c>
      <c r="I8" s="1" t="e" cm="1">
        <f t="array" aca="1" ref="I8" ca="1">fn비고(C8)</f>
        <v>#NAME?</v>
      </c>
    </row>
    <row r="9" spans="1:9">
      <c r="A9" s="1" t="s">
        <v>9</v>
      </c>
      <c r="B9" s="2">
        <v>36959</v>
      </c>
      <c r="C9" s="3" t="s">
        <v>112</v>
      </c>
      <c r="D9" s="1" t="s">
        <v>8</v>
      </c>
      <c r="E9" s="8" t="str">
        <f t="shared" si="0"/>
        <v>파모티딘정 20mg</v>
      </c>
      <c r="F9" s="9">
        <v>39000</v>
      </c>
      <c r="G9" s="1" t="s">
        <v>113</v>
      </c>
      <c r="H9" s="10" t="str">
        <f t="shared" si="1"/>
        <v/>
      </c>
      <c r="I9" s="1" t="e" cm="1">
        <f t="array" aca="1" ref="I9" ca="1">fn비고(C9)</f>
        <v>#NAME?</v>
      </c>
    </row>
    <row r="10" spans="1:9">
      <c r="A10" s="1" t="s">
        <v>85</v>
      </c>
      <c r="B10" s="2">
        <v>43928</v>
      </c>
      <c r="C10" s="3" t="s">
        <v>114</v>
      </c>
      <c r="D10" s="1" t="s">
        <v>36</v>
      </c>
      <c r="E10" s="8" t="str">
        <f t="shared" si="0"/>
        <v>국제★각시원정 10mg</v>
      </c>
      <c r="F10" s="9">
        <v>42000</v>
      </c>
      <c r="G10" s="1">
        <v>190</v>
      </c>
      <c r="H10" s="10" t="str">
        <f t="shared" si="1"/>
        <v>7,980,000원</v>
      </c>
      <c r="I10" s="1" t="e" cm="1">
        <f t="array" aca="1" ref="I10" ca="1">fn비고(C10)</f>
        <v>#NAME?</v>
      </c>
    </row>
    <row r="11" spans="1:9">
      <c r="A11" s="1" t="s">
        <v>115</v>
      </c>
      <c r="B11" s="2">
        <v>44082</v>
      </c>
      <c r="C11" s="3" t="s">
        <v>116</v>
      </c>
      <c r="D11" s="1" t="s">
        <v>117</v>
      </c>
      <c r="E11" s="8" t="str">
        <f t="shared" si="0"/>
        <v>염화리소짐정 90mg</v>
      </c>
      <c r="F11" s="9">
        <v>62000</v>
      </c>
      <c r="G11" s="1">
        <v>105</v>
      </c>
      <c r="H11" s="10" t="str">
        <f t="shared" si="1"/>
        <v>6,510,000원</v>
      </c>
      <c r="I11" s="1" t="e" cm="1">
        <f t="array" aca="1" ref="I11" ca="1">fn비고(C11)</f>
        <v>#NAME?</v>
      </c>
    </row>
    <row r="12" spans="1:9">
      <c r="A12" s="1" t="s">
        <v>118</v>
      </c>
      <c r="B12" s="2">
        <v>43645</v>
      </c>
      <c r="C12" s="3" t="s">
        <v>119</v>
      </c>
      <c r="D12" s="1" t="s">
        <v>25</v>
      </c>
      <c r="E12" s="8" t="str">
        <f t="shared" si="0"/>
        <v>아테놀올정 100mg</v>
      </c>
      <c r="F12" s="9">
        <v>155000</v>
      </c>
      <c r="G12" s="1">
        <v>103</v>
      </c>
      <c r="H12" s="10" t="str">
        <f t="shared" si="1"/>
        <v>15,965,000원</v>
      </c>
      <c r="I12" s="1" t="e" cm="1">
        <f t="array" aca="1" ref="I12" ca="1">fn비고(C12)</f>
        <v>#NAME?</v>
      </c>
    </row>
    <row r="13" spans="1:9">
      <c r="A13" s="1" t="s">
        <v>120</v>
      </c>
      <c r="B13" s="2">
        <v>43683</v>
      </c>
      <c r="C13" s="3" t="s">
        <v>121</v>
      </c>
      <c r="D13" s="1" t="s">
        <v>8</v>
      </c>
      <c r="E13" s="8" t="str">
        <f t="shared" si="0"/>
        <v>프로치온아미드정 250mg</v>
      </c>
      <c r="F13" s="9">
        <v>80000</v>
      </c>
      <c r="G13" s="1">
        <v>139</v>
      </c>
      <c r="H13" s="10" t="str">
        <f t="shared" si="1"/>
        <v>11,120,000원</v>
      </c>
      <c r="I13" s="1" t="e" cm="1">
        <f t="array" aca="1" ref="I13" ca="1">fn비고(C13)</f>
        <v>#NAME?</v>
      </c>
    </row>
    <row r="14" spans="1:9">
      <c r="A14" s="1" t="s">
        <v>122</v>
      </c>
      <c r="B14" s="2">
        <v>43892</v>
      </c>
      <c r="C14" s="3" t="s">
        <v>123</v>
      </c>
      <c r="D14" s="1" t="s">
        <v>8</v>
      </c>
      <c r="E14" s="8" t="str">
        <f t="shared" si="0"/>
        <v>노플록사신정 100mg</v>
      </c>
      <c r="F14" s="9">
        <v>125000</v>
      </c>
      <c r="G14" s="1">
        <v>134</v>
      </c>
      <c r="H14" s="10" t="str">
        <f t="shared" si="1"/>
        <v>16,750,000원</v>
      </c>
      <c r="I14" s="1" t="e" cm="1">
        <f t="array" aca="1" ref="I14" ca="1">fn비고(C14)</f>
        <v>#NAME?</v>
      </c>
    </row>
    <row r="15" spans="1:9">
      <c r="A15" s="1" t="s">
        <v>124</v>
      </c>
      <c r="B15" s="2">
        <v>43736</v>
      </c>
      <c r="C15" s="3" t="s">
        <v>125</v>
      </c>
      <c r="D15" s="1" t="s">
        <v>8</v>
      </c>
      <c r="E15" s="8" t="str">
        <f t="shared" si="0"/>
        <v>딜티아젬서방정 30mg</v>
      </c>
      <c r="F15" s="9">
        <v>53000</v>
      </c>
      <c r="G15" s="1">
        <v>151</v>
      </c>
      <c r="H15" s="10" t="str">
        <f t="shared" si="1"/>
        <v>8,003,000원</v>
      </c>
      <c r="I15" s="1" t="e" cm="1">
        <f t="array" aca="1" ref="I15" ca="1">fn비고(C15)</f>
        <v>#NAME?</v>
      </c>
    </row>
    <row r="16" spans="1:9">
      <c r="A16" s="1" t="s">
        <v>126</v>
      </c>
      <c r="B16" s="2">
        <v>43239</v>
      </c>
      <c r="C16" s="3" t="s">
        <v>127</v>
      </c>
      <c r="D16" s="1" t="s">
        <v>8</v>
      </c>
      <c r="E16" s="8" t="str">
        <f t="shared" si="0"/>
        <v>로딘정 200mg</v>
      </c>
      <c r="F16" s="9">
        <v>235000</v>
      </c>
      <c r="G16" s="1">
        <v>151</v>
      </c>
      <c r="H16" s="10" t="str">
        <f t="shared" si="1"/>
        <v>35,485,000원</v>
      </c>
      <c r="I16" s="1" t="e" cm="1">
        <f t="array" aca="1" ref="I16" ca="1">fn비고(C16)</f>
        <v>#NAME?</v>
      </c>
    </row>
    <row r="17" spans="1:9">
      <c r="A17" s="1" t="s">
        <v>128</v>
      </c>
      <c r="B17" s="2">
        <v>43260</v>
      </c>
      <c r="C17" s="3" t="s">
        <v>129</v>
      </c>
      <c r="D17" s="1" t="s">
        <v>117</v>
      </c>
      <c r="E17" s="8" t="str">
        <f t="shared" si="0"/>
        <v>염산라니티딘정 300mg</v>
      </c>
      <c r="F17" s="9">
        <v>242000</v>
      </c>
      <c r="G17" s="1">
        <v>115</v>
      </c>
      <c r="H17" s="10" t="str">
        <f t="shared" si="1"/>
        <v>27,830,000원</v>
      </c>
      <c r="I17" s="1" t="e" cm="1">
        <f t="array" aca="1" ref="I17" ca="1">fn비고(C17)</f>
        <v>#NAME?</v>
      </c>
    </row>
    <row r="18" spans="1:9">
      <c r="A18" s="1" t="s">
        <v>130</v>
      </c>
      <c r="B18" s="2">
        <v>43870</v>
      </c>
      <c r="C18" s="3" t="s">
        <v>131</v>
      </c>
      <c r="D18" s="1" t="s">
        <v>8</v>
      </c>
      <c r="E18" s="8" t="str">
        <f t="shared" si="0"/>
        <v>딜티아젬서방정 90mg</v>
      </c>
      <c r="F18" s="9">
        <v>159000</v>
      </c>
      <c r="G18" s="1">
        <v>124</v>
      </c>
      <c r="H18" s="10" t="str">
        <f t="shared" si="1"/>
        <v>19,716,000원</v>
      </c>
      <c r="I18" s="1" t="e" cm="1">
        <f t="array" aca="1" ref="I18" ca="1">fn비고(C18)</f>
        <v>#NAME?</v>
      </c>
    </row>
    <row r="19" spans="1:9">
      <c r="A19" s="1" t="s">
        <v>132</v>
      </c>
      <c r="B19" s="2">
        <v>43156</v>
      </c>
      <c r="C19" s="3" t="s">
        <v>133</v>
      </c>
      <c r="D19" s="1" t="s">
        <v>117</v>
      </c>
      <c r="E19" s="8" t="str">
        <f t="shared" si="0"/>
        <v>간필정 20mg</v>
      </c>
      <c r="F19" s="9">
        <v>161000</v>
      </c>
      <c r="G19" s="1">
        <v>126</v>
      </c>
      <c r="H19" s="10" t="str">
        <f t="shared" si="1"/>
        <v>20,286,000원</v>
      </c>
      <c r="I19" s="1" t="e" cm="1">
        <f t="array" aca="1" ref="I19" ca="1">fn비고(C19)</f>
        <v>#NAME?</v>
      </c>
    </row>
    <row r="20" spans="1:9">
      <c r="A20" s="1" t="s">
        <v>134</v>
      </c>
      <c r="B20" s="2">
        <v>43173</v>
      </c>
      <c r="C20" s="3" t="s">
        <v>91</v>
      </c>
      <c r="D20" s="1" t="s">
        <v>36</v>
      </c>
      <c r="E20" s="8" t="str">
        <f t="shared" si="0"/>
        <v>국제★니페디핀연질캅셀 10mg</v>
      </c>
      <c r="F20" s="9">
        <v>111000</v>
      </c>
      <c r="G20" s="1">
        <v>268</v>
      </c>
      <c r="H20" s="10" t="str">
        <f t="shared" si="1"/>
        <v>29,748,000원</v>
      </c>
      <c r="I20" s="1" t="e" cm="1">
        <f t="array" aca="1" ref="I20" ca="1">fn비고(C20)</f>
        <v>#NAME?</v>
      </c>
    </row>
    <row r="21" spans="1:9">
      <c r="A21" s="1" t="s">
        <v>135</v>
      </c>
      <c r="B21" s="2">
        <v>43165</v>
      </c>
      <c r="C21" s="3" t="s">
        <v>136</v>
      </c>
      <c r="D21" s="1" t="s">
        <v>117</v>
      </c>
      <c r="E21" s="8" t="str">
        <f t="shared" si="0"/>
        <v>가티링정 150mg</v>
      </c>
      <c r="F21" s="9" t="s">
        <v>137</v>
      </c>
      <c r="G21" s="1"/>
      <c r="H21" s="10" t="str">
        <f t="shared" si="1"/>
        <v/>
      </c>
      <c r="I21" s="1" t="e" cm="1">
        <f t="array" aca="1" ref="I21" ca="1">fn비고(C21)</f>
        <v>#NAME?</v>
      </c>
    </row>
    <row r="22" spans="1:9">
      <c r="A22" s="1" t="s">
        <v>138</v>
      </c>
      <c r="B22" s="2">
        <v>43102</v>
      </c>
      <c r="C22" s="3" t="s">
        <v>139</v>
      </c>
      <c r="D22" s="1" t="s">
        <v>36</v>
      </c>
      <c r="E22" s="8" t="str">
        <f t="shared" si="0"/>
        <v>국제★가티링정 300mg</v>
      </c>
      <c r="F22" s="9">
        <v>243000</v>
      </c>
      <c r="G22" s="1">
        <v>164</v>
      </c>
      <c r="H22" s="10" t="str">
        <f t="shared" si="1"/>
        <v>39,852,000원</v>
      </c>
      <c r="I22" s="1" t="e" cm="1">
        <f t="array" aca="1" ref="I22" ca="1">fn비고(C22)</f>
        <v>#NAME?</v>
      </c>
    </row>
    <row r="23" spans="1:9">
      <c r="A23" s="1" t="s">
        <v>78</v>
      </c>
      <c r="B23" s="2">
        <v>43957</v>
      </c>
      <c r="C23" s="3" t="s">
        <v>140</v>
      </c>
      <c r="D23" s="1" t="s">
        <v>36</v>
      </c>
      <c r="E23" s="8" t="str">
        <f t="shared" si="0"/>
        <v>구루메포민정 500mg</v>
      </c>
      <c r="F23" s="9">
        <v>70000</v>
      </c>
      <c r="G23" s="1">
        <v>288</v>
      </c>
      <c r="H23" s="10" t="str">
        <f t="shared" si="1"/>
        <v>20,160,000원</v>
      </c>
      <c r="I23" s="1" t="e" cm="1">
        <f t="array" aca="1" ref="I23" ca="1">fn비고(C23)</f>
        <v>#NAME?</v>
      </c>
    </row>
    <row r="24" spans="1:9">
      <c r="A24" s="1" t="s">
        <v>120</v>
      </c>
      <c r="B24" s="2">
        <v>43675</v>
      </c>
      <c r="C24" s="3" t="s">
        <v>141</v>
      </c>
      <c r="D24" s="1" t="s">
        <v>117</v>
      </c>
      <c r="E24" s="8" t="str">
        <f t="shared" si="0"/>
        <v>민중게로비솔주★10mg</v>
      </c>
      <c r="F24" s="9">
        <v>69710</v>
      </c>
      <c r="G24" s="1">
        <v>124</v>
      </c>
      <c r="H24" s="10" t="str">
        <f t="shared" si="1"/>
        <v>8,644,040원</v>
      </c>
      <c r="I24" s="1" t="e" cm="1">
        <f t="array" aca="1" ref="I24" ca="1">fn비고(C24)</f>
        <v>#NAME?</v>
      </c>
    </row>
    <row r="25" spans="1:9">
      <c r="A25" s="1" t="s">
        <v>142</v>
      </c>
      <c r="B25" s="2">
        <v>43286</v>
      </c>
      <c r="C25" s="3" t="s">
        <v>143</v>
      </c>
      <c r="D25" s="1" t="s">
        <v>25</v>
      </c>
      <c r="E25" s="8" t="str">
        <f t="shared" si="0"/>
        <v>경인★파모티딘정 20mg</v>
      </c>
      <c r="F25" s="9">
        <v>66000</v>
      </c>
      <c r="G25" s="1">
        <v>118</v>
      </c>
      <c r="H25" s="10" t="str">
        <f t="shared" si="1"/>
        <v>7,788,000원</v>
      </c>
      <c r="I25" s="1" t="e" cm="1">
        <f t="array" aca="1" ref="I25" ca="1">fn비고(C25)</f>
        <v>#NAME?</v>
      </c>
    </row>
    <row r="26" spans="1:9">
      <c r="A26" s="1" t="s">
        <v>144</v>
      </c>
      <c r="B26" s="2">
        <v>36652</v>
      </c>
      <c r="C26" s="3" t="s">
        <v>145</v>
      </c>
      <c r="D26" s="1" t="s">
        <v>8</v>
      </c>
      <c r="E26" s="8" t="str">
        <f t="shared" si="0"/>
        <v>건웅★미크로노마이신주사 60mg</v>
      </c>
      <c r="F26" s="9">
        <v>15790</v>
      </c>
      <c r="G26" s="1" t="s">
        <v>113</v>
      </c>
      <c r="H26" s="10" t="str">
        <f t="shared" si="1"/>
        <v/>
      </c>
      <c r="I26" s="1" t="e" cm="1">
        <f t="array" aca="1" ref="I26" ca="1">fn비고(C26)</f>
        <v>#NAME?</v>
      </c>
    </row>
    <row r="27" spans="1:9">
      <c r="A27" s="1" t="s">
        <v>146</v>
      </c>
      <c r="B27" s="2">
        <v>43533</v>
      </c>
      <c r="C27" s="3" t="s">
        <v>147</v>
      </c>
      <c r="D27" s="1" t="s">
        <v>25</v>
      </c>
      <c r="E27" s="8" t="str">
        <f t="shared" si="0"/>
        <v>아테놀올정 50mg</v>
      </c>
      <c r="F27" s="9">
        <v>10300</v>
      </c>
      <c r="G27" s="1">
        <v>89</v>
      </c>
      <c r="H27" s="10" t="str">
        <f t="shared" si="1"/>
        <v>916,700원</v>
      </c>
      <c r="I27" s="1" t="e" cm="1">
        <f t="array" aca="1" ref="I27" ca="1">fn비고(C27)</f>
        <v>#NAME?</v>
      </c>
    </row>
    <row r="28" spans="1:9">
      <c r="A28" s="1" t="s">
        <v>148</v>
      </c>
      <c r="B28" s="2">
        <v>43187</v>
      </c>
      <c r="C28" s="3" t="s">
        <v>149</v>
      </c>
      <c r="D28" s="1" t="s">
        <v>36</v>
      </c>
      <c r="E28" s="8" t="str">
        <f t="shared" si="0"/>
        <v>나릴정 50mg</v>
      </c>
      <c r="F28" s="9" t="s">
        <v>137</v>
      </c>
      <c r="G28" s="1"/>
      <c r="H28" s="10" t="str">
        <f t="shared" si="1"/>
        <v/>
      </c>
      <c r="I28" s="1" t="e" cm="1">
        <f t="array" aca="1" ref="I28" ca="1">fn비고(C28)</f>
        <v>#NAME?</v>
      </c>
    </row>
    <row r="30" spans="1:9">
      <c r="A30" t="s">
        <v>150</v>
      </c>
      <c r="E30" t="s">
        <v>151</v>
      </c>
    </row>
    <row r="31" spans="1:9">
      <c r="A31" s="43" t="s">
        <v>1</v>
      </c>
      <c r="B31" s="44"/>
      <c r="C31" s="45"/>
      <c r="E31" s="1" t="s">
        <v>2</v>
      </c>
      <c r="F31" s="7">
        <v>2018</v>
      </c>
      <c r="G31" s="7">
        <v>2019</v>
      </c>
      <c r="H31" s="7">
        <v>2020</v>
      </c>
    </row>
    <row r="32" spans="1:9">
      <c r="A32" s="46" t="str">
        <f>VLOOKUP(MIN($B$3:$B$28),$B$3:$C$29,2,0)</f>
        <v>건웅 미크로노마이신주사 60mg</v>
      </c>
      <c r="B32" s="47"/>
      <c r="C32" s="48"/>
      <c r="E32" s="1" t="s">
        <v>8</v>
      </c>
      <c r="F32" s="11">
        <f t="array" ref="F32">AVERAGE(IF((YEAR($B$3:$B$28)=F$31)*($F$3:$F$28&gt;=50000)*($D$3:$D$28=$E32),$G$3:$G$28))</f>
        <v>151</v>
      </c>
      <c r="G32" s="11">
        <f t="array" ref="G32">AVERAGE(IF((YEAR($B$3:$B$28)=G$31)*($F$3:$F$28&gt;=50000)*($D$3:$D$28=$E32),$G$3:$G$28))</f>
        <v>135</v>
      </c>
      <c r="H32" s="11">
        <f t="array" ref="H32">AVERAGE(IF((YEAR($B$3:$B$28)=H$31)*($F$3:$F$28&gt;=50000)*($D$3:$D$28=$E32),$G$3:$G$28))</f>
        <v>129</v>
      </c>
    </row>
    <row r="33" spans="1:8">
      <c r="A33" s="42"/>
      <c r="E33" s="1" t="s">
        <v>25</v>
      </c>
      <c r="F33" s="11">
        <f t="array" ref="F33">AVERAGE(IF((YEAR($B$3:$B$28)=F$31)*($F$3:$F$28&gt;=50000)*($D$3:$D$28=$E33),$G$3:$G$28))</f>
        <v>118</v>
      </c>
      <c r="G33" s="11">
        <f t="array" ref="G33">AVERAGE(IF((YEAR($B$3:$B$28)=G$31)*($F$3:$F$28&gt;=50000)*($D$3:$D$28=$E33),$G$3:$G$28))</f>
        <v>110.5</v>
      </c>
      <c r="H33" s="11">
        <f t="array" ref="H33">AVERAGE(IF((YEAR($B$3:$B$28)=H$31)*($F$3:$F$28&gt;=50000)*($D$3:$D$28=$E33),$G$3:$G$28))</f>
        <v>89</v>
      </c>
    </row>
    <row r="34" spans="1:8">
      <c r="E34" s="1" t="s">
        <v>36</v>
      </c>
      <c r="F34" s="11">
        <f t="array" ref="F34">AVERAGE(IF((YEAR($B$3:$B$28)=F$31)*($F$3:$F$28&gt;=50000)*($D$3:$D$28=$E34),$G$3:$G$28))</f>
        <v>127.8</v>
      </c>
      <c r="G34" s="11">
        <f t="array" ref="G34">AVERAGE(IF((YEAR($B$3:$B$28)=G$31)*($F$3:$F$28&gt;=50000)*($D$3:$D$28=$E34),$G$3:$G$28))</f>
        <v>129</v>
      </c>
      <c r="H34" s="11">
        <f t="array" ref="H34">AVERAGE(IF((YEAR($B$3:$B$28)=H$31)*($F$3:$F$28&gt;=50000)*($D$3:$D$28=$E34),$G$3:$G$28))</f>
        <v>288</v>
      </c>
    </row>
    <row r="35" spans="1:8">
      <c r="E35" s="1" t="s">
        <v>117</v>
      </c>
      <c r="F35" s="11">
        <f t="array" ref="F35">AVERAGE(IF((YEAR($B$3:$B$28)=F$31)*($F$3:$F$28&gt;=50000)*($D$3:$D$28=$E35),$G$3:$G$28))</f>
        <v>80.333333333333329</v>
      </c>
      <c r="G35" s="11">
        <f t="array" ref="G35">AVERAGE(IF((YEAR($B$3:$B$28)=G$31)*($F$3:$F$28&gt;=50000)*($D$3:$D$28=$E35),$G$3:$G$28))</f>
        <v>124</v>
      </c>
      <c r="H35" s="11">
        <f t="array" ref="H35">AVERAGE(IF((YEAR($B$3:$B$28)=H$31)*($F$3:$F$28&gt;=50000)*($D$3:$D$28=$E35),$G$3:$G$28))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6" sqref="B6"/>
    </sheetView>
  </sheetViews>
  <sheetFormatPr defaultRowHeight="16.5"/>
  <cols>
    <col min="1" max="1" width="11" bestFit="1" customWidth="1"/>
    <col min="2" max="7" width="16.375" bestFit="1" customWidth="1"/>
    <col min="8" max="11" width="15.25" bestFit="1" customWidth="1"/>
  </cols>
  <sheetData>
    <row r="2" spans="1:7">
      <c r="B2" s="26" t="s">
        <v>194</v>
      </c>
      <c r="C2" s="26" t="s">
        <v>193</v>
      </c>
    </row>
    <row r="3" spans="1:7">
      <c r="B3" t="s">
        <v>195</v>
      </c>
      <c r="D3" t="s">
        <v>196</v>
      </c>
      <c r="F3" t="s">
        <v>197</v>
      </c>
    </row>
    <row r="4" spans="1:7">
      <c r="A4" s="26" t="s">
        <v>2</v>
      </c>
      <c r="B4" t="s">
        <v>199</v>
      </c>
      <c r="C4" t="s">
        <v>198</v>
      </c>
      <c r="D4" t="s">
        <v>199</v>
      </c>
      <c r="E4" t="s">
        <v>198</v>
      </c>
      <c r="F4" t="s">
        <v>199</v>
      </c>
      <c r="G4" t="s">
        <v>198</v>
      </c>
    </row>
    <row r="5" spans="1:7">
      <c r="A5" t="s">
        <v>52</v>
      </c>
      <c r="B5" s="27"/>
      <c r="C5" s="27"/>
      <c r="D5" s="27"/>
      <c r="E5" s="27"/>
      <c r="F5" s="27">
        <v>127.5</v>
      </c>
      <c r="G5" s="27">
        <v>348</v>
      </c>
    </row>
    <row r="6" spans="1:7">
      <c r="A6" t="s">
        <v>82</v>
      </c>
      <c r="B6" s="27">
        <v>187.33333333333334</v>
      </c>
      <c r="C6" s="27">
        <v>145</v>
      </c>
      <c r="D6" s="27">
        <v>185.25</v>
      </c>
      <c r="E6" s="27">
        <v>133.75</v>
      </c>
      <c r="F6" s="27">
        <v>191.5</v>
      </c>
      <c r="G6" s="27">
        <v>137</v>
      </c>
    </row>
    <row r="7" spans="1:7">
      <c r="A7" t="s">
        <v>191</v>
      </c>
      <c r="B7" s="27">
        <v>109.83333333333333</v>
      </c>
      <c r="C7" s="27">
        <v>1207.5</v>
      </c>
      <c r="D7" s="27">
        <v>84</v>
      </c>
      <c r="E7" s="27">
        <v>265.33333333333331</v>
      </c>
      <c r="F7" s="27">
        <v>106.25</v>
      </c>
      <c r="G7" s="27">
        <v>3745.75</v>
      </c>
    </row>
    <row r="8" spans="1:7">
      <c r="A8" t="s">
        <v>190</v>
      </c>
      <c r="B8" s="27"/>
      <c r="C8" s="27"/>
      <c r="D8" s="27">
        <v>134</v>
      </c>
      <c r="E8" s="27">
        <v>334</v>
      </c>
      <c r="F8" s="27"/>
      <c r="G8" s="27"/>
    </row>
    <row r="9" spans="1:7">
      <c r="A9" t="s">
        <v>36</v>
      </c>
      <c r="B9" s="27">
        <v>153.57142857142858</v>
      </c>
      <c r="C9" s="27">
        <v>3055.4285714285716</v>
      </c>
      <c r="D9" s="27">
        <v>128.66666666666666</v>
      </c>
      <c r="E9" s="27">
        <v>60.333333333333336</v>
      </c>
      <c r="F9" s="27">
        <v>163.6</v>
      </c>
      <c r="G9" s="27">
        <v>176.6</v>
      </c>
    </row>
    <row r="10" spans="1:7">
      <c r="A10" t="s">
        <v>69</v>
      </c>
      <c r="B10" s="27"/>
      <c r="C10" s="27"/>
      <c r="D10" s="27">
        <v>151</v>
      </c>
      <c r="E10" s="27">
        <v>709</v>
      </c>
      <c r="F10" s="27"/>
      <c r="G10" s="27"/>
    </row>
    <row r="11" spans="1:7">
      <c r="A11" t="s">
        <v>30</v>
      </c>
      <c r="B11" s="27">
        <v>167.5</v>
      </c>
      <c r="C11" s="27">
        <v>256.66666666666669</v>
      </c>
      <c r="D11" s="27">
        <v>126</v>
      </c>
      <c r="E11" s="27">
        <v>50.75</v>
      </c>
      <c r="F11" s="27">
        <v>184.4</v>
      </c>
      <c r="G11" s="27">
        <v>255.8</v>
      </c>
    </row>
    <row r="12" spans="1:7">
      <c r="A12" t="s">
        <v>25</v>
      </c>
      <c r="B12" s="27">
        <v>116.8</v>
      </c>
      <c r="C12" s="27">
        <v>388.2</v>
      </c>
      <c r="D12" s="27">
        <v>146.85714285714286</v>
      </c>
      <c r="E12" s="27">
        <v>3078.8571428571427</v>
      </c>
      <c r="F12" s="27">
        <v>205.2</v>
      </c>
      <c r="G12" s="27">
        <v>680.4</v>
      </c>
    </row>
    <row r="13" spans="1:7">
      <c r="A13" t="s">
        <v>13</v>
      </c>
      <c r="B13" s="27"/>
      <c r="C13" s="27"/>
      <c r="D13" s="27">
        <v>224</v>
      </c>
      <c r="E13" s="27">
        <v>182</v>
      </c>
      <c r="F13" s="27"/>
      <c r="G13" s="27"/>
    </row>
    <row r="14" spans="1:7">
      <c r="A14" t="s">
        <v>8</v>
      </c>
      <c r="B14" s="27">
        <v>163.23076923076923</v>
      </c>
      <c r="C14" s="27">
        <v>570.38461538461536</v>
      </c>
      <c r="D14" s="27">
        <v>154.1</v>
      </c>
      <c r="E14" s="27">
        <v>526</v>
      </c>
      <c r="F14" s="27">
        <v>128.6</v>
      </c>
      <c r="G14" s="27">
        <v>349.2</v>
      </c>
    </row>
    <row r="15" spans="1:7">
      <c r="A15" t="s">
        <v>192</v>
      </c>
      <c r="B15" s="27">
        <v>150.17500000000001</v>
      </c>
      <c r="C15" s="27">
        <v>999.1</v>
      </c>
      <c r="D15" s="27">
        <v>145.91176470588235</v>
      </c>
      <c r="E15" s="27">
        <v>875.05882352941171</v>
      </c>
      <c r="F15" s="27">
        <v>155</v>
      </c>
      <c r="G15" s="27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5E2D-9F8B-412B-AB23-9BE75CF773DE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1" t="s">
        <v>205</v>
      </c>
      <c r="C2" s="32"/>
      <c r="D2" s="38"/>
      <c r="E2" s="38"/>
      <c r="F2" s="38"/>
    </row>
    <row r="3" spans="2:6" collapsed="1">
      <c r="B3" s="30"/>
      <c r="C3" s="30"/>
      <c r="D3" s="39" t="s">
        <v>207</v>
      </c>
      <c r="E3" s="39" t="s">
        <v>202</v>
      </c>
      <c r="F3" s="39" t="s">
        <v>204</v>
      </c>
    </row>
    <row r="4" spans="2:6" ht="40.5" hidden="1" outlineLevel="1">
      <c r="B4" s="34"/>
      <c r="C4" s="34"/>
      <c r="E4" s="41" t="s">
        <v>203</v>
      </c>
      <c r="F4" s="41" t="s">
        <v>203</v>
      </c>
    </row>
    <row r="5" spans="2:6">
      <c r="B5" s="35" t="s">
        <v>206</v>
      </c>
      <c r="C5" s="36"/>
      <c r="D5" s="33"/>
      <c r="E5" s="33"/>
      <c r="F5" s="33"/>
    </row>
    <row r="6" spans="2:6" outlineLevel="1">
      <c r="B6" s="34"/>
      <c r="C6" s="34" t="s">
        <v>200</v>
      </c>
      <c r="D6" s="28">
        <v>0.12</v>
      </c>
      <c r="E6" s="40">
        <v>0.15</v>
      </c>
      <c r="F6" s="40">
        <v>0.1</v>
      </c>
    </row>
    <row r="7" spans="2:6">
      <c r="B7" s="35" t="s">
        <v>208</v>
      </c>
      <c r="C7" s="36"/>
      <c r="D7" s="33"/>
      <c r="E7" s="33"/>
      <c r="F7" s="33"/>
    </row>
    <row r="8" spans="2:6" ht="17.25" outlineLevel="1" thickBot="1">
      <c r="B8" s="37"/>
      <c r="C8" s="37" t="s">
        <v>201</v>
      </c>
      <c r="D8" s="29">
        <v>4433440</v>
      </c>
      <c r="E8" s="29">
        <v>4282300</v>
      </c>
      <c r="F8" s="29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I7" sqref="I7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2"/>
      <c r="F2" s="12" t="s">
        <v>152</v>
      </c>
      <c r="G2" s="13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158</v>
      </c>
      <c r="G3" s="1" t="s">
        <v>102</v>
      </c>
    </row>
    <row r="4" spans="1:7">
      <c r="A4" s="1" t="s">
        <v>110</v>
      </c>
      <c r="B4" s="14" t="s">
        <v>153</v>
      </c>
      <c r="C4" s="7" t="s">
        <v>36</v>
      </c>
      <c r="D4" s="15">
        <v>458000</v>
      </c>
      <c r="E4" s="7">
        <v>11</v>
      </c>
      <c r="F4" s="7" t="s">
        <v>155</v>
      </c>
      <c r="G4" s="15">
        <f>D4*E4*(1-$G$2)</f>
        <v>4433440</v>
      </c>
    </row>
    <row r="5" spans="1:7">
      <c r="A5" s="1" t="s">
        <v>9</v>
      </c>
      <c r="B5" s="3" t="s">
        <v>154</v>
      </c>
      <c r="C5" s="1" t="s">
        <v>8</v>
      </c>
      <c r="D5" s="9">
        <v>39000</v>
      </c>
      <c r="E5" s="1">
        <v>12</v>
      </c>
      <c r="F5" s="1" t="s">
        <v>155</v>
      </c>
      <c r="G5" s="9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9">
        <v>42000</v>
      </c>
      <c r="E6" s="1">
        <v>23</v>
      </c>
      <c r="F6" s="1" t="s">
        <v>156</v>
      </c>
      <c r="G6" s="9">
        <f>D6*E6*(1-$G$2)</f>
        <v>850080</v>
      </c>
    </row>
    <row r="7" spans="1:7">
      <c r="A7" s="1" t="s">
        <v>115</v>
      </c>
      <c r="B7" s="3" t="s">
        <v>159</v>
      </c>
      <c r="C7" s="1" t="s">
        <v>117</v>
      </c>
      <c r="D7" s="9">
        <v>62000</v>
      </c>
      <c r="E7" s="1">
        <v>15</v>
      </c>
      <c r="F7" s="1" t="s">
        <v>155</v>
      </c>
      <c r="G7" s="9">
        <f>D7*E7*(1-$G$2)</f>
        <v>818400</v>
      </c>
    </row>
    <row r="8" spans="1:7">
      <c r="A8" s="1" t="s">
        <v>118</v>
      </c>
      <c r="B8" s="3" t="s">
        <v>160</v>
      </c>
      <c r="C8" s="1" t="s">
        <v>25</v>
      </c>
      <c r="D8" s="9">
        <v>155000</v>
      </c>
      <c r="E8" s="1">
        <v>42</v>
      </c>
      <c r="F8" s="1" t="s">
        <v>157</v>
      </c>
      <c r="G8" s="9">
        <f>D8*E8*(1-$G$2)</f>
        <v>5728800</v>
      </c>
    </row>
  </sheetData>
  <scenarios current="0" sqref="G4">
    <scenario name="할인율 증가" locked="1" count="1" user="USER" comment="만든 사람 USER 날짜 2025-12-29">
      <inputCells r="G2" val="0.15" numFmtId="9"/>
    </scenario>
    <scenario name="할인율 감소" locked="1" count="1" user="USER" comment="만든 사람 USER 날짜 2025-12-2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8A4B9F82-4370-42AA-8954-F37E6EFB5932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K20" sqref="K20"/>
    </sheetView>
  </sheetViews>
  <sheetFormatPr defaultRowHeight="16.5"/>
  <sheetData>
    <row r="2" spans="2:5">
      <c r="B2" s="1" t="s">
        <v>2</v>
      </c>
      <c r="C2" s="1" t="s">
        <v>161</v>
      </c>
      <c r="D2" s="1" t="s">
        <v>162</v>
      </c>
      <c r="E2" s="1" t="s">
        <v>163</v>
      </c>
    </row>
    <row r="3" spans="2:5">
      <c r="B3" s="1" t="s">
        <v>69</v>
      </c>
      <c r="C3" s="9">
        <v>14300</v>
      </c>
      <c r="D3" s="9">
        <v>13585</v>
      </c>
      <c r="E3" s="1">
        <v>95</v>
      </c>
    </row>
    <row r="4" spans="2:5">
      <c r="B4" s="1" t="s">
        <v>33</v>
      </c>
      <c r="C4" s="9">
        <v>10900</v>
      </c>
      <c r="D4" s="9">
        <v>11445</v>
      </c>
      <c r="E4" s="1">
        <v>105</v>
      </c>
    </row>
    <row r="5" spans="2:5">
      <c r="B5" s="1" t="s">
        <v>87</v>
      </c>
      <c r="C5" s="9">
        <v>18000</v>
      </c>
      <c r="D5" s="9">
        <v>27000</v>
      </c>
      <c r="E5" s="1">
        <v>150</v>
      </c>
    </row>
    <row r="6" spans="2:5">
      <c r="B6" s="1" t="s">
        <v>19</v>
      </c>
      <c r="C6" s="9">
        <v>13200</v>
      </c>
      <c r="D6" s="9">
        <v>11220</v>
      </c>
      <c r="E6" s="1">
        <v>85</v>
      </c>
    </row>
    <row r="7" spans="2:5">
      <c r="B7" s="1" t="s">
        <v>13</v>
      </c>
      <c r="C7" s="9">
        <v>10900</v>
      </c>
      <c r="D7" s="9">
        <v>9483</v>
      </c>
      <c r="E7" s="1">
        <v>87</v>
      </c>
    </row>
    <row r="8" spans="2:5">
      <c r="B8" s="1" t="s">
        <v>16</v>
      </c>
      <c r="C8" s="9">
        <v>11000</v>
      </c>
      <c r="D8" s="9">
        <v>20350</v>
      </c>
      <c r="E8" s="1">
        <v>185</v>
      </c>
    </row>
    <row r="9" spans="2:5">
      <c r="B9" s="1" t="s">
        <v>25</v>
      </c>
      <c r="C9" s="9">
        <v>28200</v>
      </c>
      <c r="D9" s="9">
        <v>33840</v>
      </c>
      <c r="E9" s="1">
        <v>120</v>
      </c>
    </row>
    <row r="10" spans="2:5">
      <c r="B10" s="1" t="s">
        <v>30</v>
      </c>
      <c r="C10" s="9">
        <v>11700</v>
      </c>
      <c r="D10" s="9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tabSelected="1" workbookViewId="0">
      <selection activeCell="I5" sqref="I5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6" t="s">
        <v>164</v>
      </c>
      <c r="C2" s="16" t="s">
        <v>165</v>
      </c>
      <c r="D2" s="17" t="s">
        <v>166</v>
      </c>
      <c r="E2" s="17" t="s">
        <v>183</v>
      </c>
      <c r="F2" s="17" t="s">
        <v>184</v>
      </c>
    </row>
    <row r="3" spans="2:6">
      <c r="B3" s="18" t="s">
        <v>167</v>
      </c>
      <c r="C3" s="19" t="s">
        <v>168</v>
      </c>
      <c r="D3" s="49">
        <v>1</v>
      </c>
      <c r="E3" s="20">
        <v>5</v>
      </c>
      <c r="F3" s="20">
        <v>124000</v>
      </c>
    </row>
    <row r="4" spans="2:6">
      <c r="B4" s="18" t="s">
        <v>169</v>
      </c>
      <c r="C4" s="19" t="s">
        <v>170</v>
      </c>
      <c r="D4" s="49" t="s">
        <v>185</v>
      </c>
      <c r="E4" s="20">
        <v>2</v>
      </c>
      <c r="F4" s="20">
        <v>299000</v>
      </c>
    </row>
    <row r="5" spans="2:6">
      <c r="B5" s="18" t="s">
        <v>171</v>
      </c>
      <c r="C5" s="19" t="s">
        <v>172</v>
      </c>
      <c r="D5" s="49">
        <v>-1</v>
      </c>
      <c r="E5" s="20">
        <v>5</v>
      </c>
      <c r="F5" s="20">
        <v>54000</v>
      </c>
    </row>
    <row r="6" spans="2:6">
      <c r="B6" s="18" t="s">
        <v>173</v>
      </c>
      <c r="C6" s="19" t="s">
        <v>174</v>
      </c>
      <c r="D6" s="49">
        <v>0</v>
      </c>
      <c r="E6" s="20">
        <v>4</v>
      </c>
      <c r="F6" s="20">
        <v>990000</v>
      </c>
    </row>
    <row r="7" spans="2:6">
      <c r="B7" s="18" t="s">
        <v>175</v>
      </c>
      <c r="C7" s="19" t="s">
        <v>176</v>
      </c>
      <c r="D7" s="49">
        <v>1</v>
      </c>
      <c r="E7" s="20">
        <v>9</v>
      </c>
      <c r="F7" s="20">
        <v>250000</v>
      </c>
    </row>
    <row r="8" spans="2:6">
      <c r="B8" s="18" t="s">
        <v>177</v>
      </c>
      <c r="C8" s="19" t="s">
        <v>178</v>
      </c>
      <c r="D8" s="49">
        <v>0</v>
      </c>
      <c r="E8" s="20">
        <v>10</v>
      </c>
      <c r="F8" s="20">
        <v>85000</v>
      </c>
    </row>
    <row r="9" spans="2:6">
      <c r="B9" s="18" t="s">
        <v>179</v>
      </c>
      <c r="C9" s="19" t="s">
        <v>180</v>
      </c>
      <c r="D9" s="49">
        <v>-1</v>
      </c>
      <c r="E9" s="20">
        <v>21</v>
      </c>
      <c r="F9" s="20">
        <v>342000</v>
      </c>
    </row>
    <row r="10" spans="2:6">
      <c r="B10" s="18" t="s">
        <v>181</v>
      </c>
      <c r="C10" s="19" t="s">
        <v>182</v>
      </c>
      <c r="D10" s="49">
        <v>1</v>
      </c>
      <c r="E10" s="20">
        <v>2</v>
      </c>
      <c r="F10" s="20">
        <v>450000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K4" sqref="K4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187</v>
      </c>
      <c r="G4" s="1" t="s">
        <v>188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1">
        <v>243</v>
      </c>
      <c r="F5" s="11">
        <v>10</v>
      </c>
      <c r="G5" s="11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1">
        <v>178</v>
      </c>
      <c r="F6" s="11">
        <v>25</v>
      </c>
      <c r="G6" s="11">
        <v>4450</v>
      </c>
    </row>
    <row r="7" spans="1:12">
      <c r="A7" s="2"/>
      <c r="B7" s="1"/>
      <c r="C7" s="3"/>
      <c r="D7" s="1"/>
      <c r="E7" s="11"/>
      <c r="F7" s="11"/>
      <c r="G7" s="11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1"/>
      <c r="F8" s="11"/>
      <c r="G8" s="11"/>
      <c r="I8" s="1" t="s">
        <v>20</v>
      </c>
      <c r="J8" s="11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1"/>
      <c r="F9" s="11"/>
      <c r="G9" s="11"/>
      <c r="I9" s="1" t="s">
        <v>6</v>
      </c>
      <c r="J9" s="11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1"/>
      <c r="F10" s="11"/>
      <c r="G10" s="11"/>
      <c r="I10" s="1" t="s">
        <v>11</v>
      </c>
      <c r="J10" s="11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1"/>
      <c r="F11" s="11"/>
      <c r="G11" s="11"/>
      <c r="I11" s="1" t="s">
        <v>14</v>
      </c>
      <c r="J11" s="11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1"/>
      <c r="F12" s="11"/>
      <c r="G12" s="11"/>
      <c r="I12" s="1" t="s">
        <v>23</v>
      </c>
      <c r="J12" s="11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1"/>
      <c r="F13" s="11"/>
      <c r="G13" s="11"/>
      <c r="I13" s="1" t="s">
        <v>28</v>
      </c>
      <c r="J13" s="11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1"/>
      <c r="F14" s="11"/>
      <c r="G14" s="11"/>
      <c r="I14" s="1" t="s">
        <v>70</v>
      </c>
      <c r="J14" s="11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1"/>
      <c r="F15" s="11"/>
      <c r="G15" s="11"/>
      <c r="I15" s="1" t="s">
        <v>80</v>
      </c>
      <c r="J15" s="11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1"/>
      <c r="F16" s="11"/>
      <c r="G16" s="11"/>
      <c r="I16" s="1" t="s">
        <v>50</v>
      </c>
      <c r="J16" s="11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1"/>
      <c r="F17" s="11"/>
      <c r="G17" s="11"/>
      <c r="I17" s="1" t="s">
        <v>73</v>
      </c>
      <c r="J17" s="11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1"/>
      <c r="F18" s="11"/>
      <c r="G18" s="11"/>
      <c r="I18" s="1" t="s">
        <v>39</v>
      </c>
      <c r="J18" s="11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1"/>
      <c r="F19" s="11"/>
      <c r="G19" s="11"/>
      <c r="I19" s="1" t="s">
        <v>47</v>
      </c>
      <c r="J19" s="11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1"/>
      <c r="F20" s="11"/>
      <c r="G20" s="11"/>
      <c r="I20" s="1" t="s">
        <v>59</v>
      </c>
      <c r="J20" s="11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1"/>
      <c r="F21" s="11"/>
      <c r="G21" s="11"/>
      <c r="I21" s="1" t="s">
        <v>85</v>
      </c>
      <c r="J21" s="11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1"/>
      <c r="F22" s="11"/>
      <c r="G22" s="11"/>
      <c r="I22" s="1" t="s">
        <v>17</v>
      </c>
      <c r="J22" s="11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1"/>
      <c r="F23" s="11"/>
      <c r="G23" s="11"/>
    </row>
    <row r="24" spans="1:12">
      <c r="A24" s="2"/>
      <c r="B24" s="1"/>
      <c r="C24" s="3"/>
      <c r="D24" s="1"/>
      <c r="E24" s="11"/>
      <c r="F24" s="11"/>
      <c r="G24" s="1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HuuuuuuuuuJw</cp:lastModifiedBy>
  <dcterms:created xsi:type="dcterms:W3CDTF">2023-08-09T00:13:15Z</dcterms:created>
  <dcterms:modified xsi:type="dcterms:W3CDTF">2025-12-29T23:04:22Z</dcterms:modified>
</cp:coreProperties>
</file>