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ello\OneDrive\Desktop\"/>
    </mc:Choice>
  </mc:AlternateContent>
  <xr:revisionPtr revIDLastSave="0" documentId="8_{B03BC019-2EBF-47C8-8620-F88D4EF592B4}" xr6:coauthVersionLast="47" xr6:coauthVersionMax="47" xr10:uidLastSave="{00000000-0000-0000-0000-000000000000}"/>
  <bookViews>
    <workbookView xWindow="-120" yWindow="-120" windowWidth="29040" windowHeight="15840" firstSheet="1" activeTab="2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시나리오 요약" sheetId="9" r:id="rId5"/>
    <sheet name="분석작업-2" sheetId="5" r:id="rId6"/>
    <sheet name="기타작업-1" sheetId="6" r:id="rId7"/>
    <sheet name="기타작업-2" sheetId="7" r:id="rId8"/>
    <sheet name="기타작업-3" sheetId="8" r:id="rId9"/>
  </sheets>
  <functionGroups builtInGroupCount="19"/>
  <definedNames>
    <definedName name="_xlnm._FilterDatabase" localSheetId="0" hidden="1">'기본작업-1'!$A$2:$F$33</definedName>
    <definedName name="_xlnm.Criteria" localSheetId="0">'기본작업-1'!$A$35:$A$36</definedName>
    <definedName name="_xlnm.Extract" localSheetId="0">'기본작업-1'!$A$38:$D$38</definedName>
    <definedName name="_xlnm.Print_Area" localSheetId="1">'기본작업-2'!$B$1:$D$19</definedName>
    <definedName name="금액">'분석작업-2'!$G$4</definedName>
    <definedName name="할인율">'분석작업-2'!$G$2</definedName>
  </definedNames>
  <calcPr calcId="191029"/>
  <pivotCaches>
    <pivotCache cacheId="69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판매정보" name="판매정보" connection="판매정보"/>
        </x15:modelTables>
        <x15:extLst>
          <ext xmlns:x16="http://schemas.microsoft.com/office/spreadsheetml/2014/11/main" uri="{9835A34E-60A6-4A7C-AAB8-D5F71C897F49}">
            <x16:modelTimeGroupings>
              <x16:modelTimeGrouping tableName="판매정보" columnName="등록일자" columnId="등록일자">
                <x16:calculatedTimeColumn columnName="등록일자(연도)" columnId="등록일자(연도)" contentType="years" isSelected="1"/>
                <x16:calculatedTimeColumn columnName="등록일자(분기)" columnId="등록일자(분기)" contentType="quarters" isSelected="1"/>
                <x16:calculatedTimeColumn columnName="등록일자(월 인덱스)" columnId="등록일자(월 인덱스)" contentType="monthsindex" isSelected="1"/>
                <x16:calculatedTimeColumn columnName="등록일자(월)" columnId="등록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3" i="3"/>
  <c r="A36" i="1"/>
  <c r="G4" i="5"/>
  <c r="G5" i="5"/>
  <c r="G6" i="5"/>
  <c r="G7" i="5"/>
  <c r="G8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984FEA-17CF-47E1-BE14-734B285D3369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CAB822B-5580-4D8F-8D35-E072B28EEEE9}" name="판매정보" type="103" refreshedVersion="8" minRefreshableVersion="5">
    <extLst>
      <ext xmlns:x15="http://schemas.microsoft.com/office/spreadsheetml/2010/11/main" uri="{DE250136-89BD-433C-8126-D09CA5730AF9}">
        <x15:connection id="판매정보" autoDelete="1">
          <x15:textPr prompt="0" codePage="949" sourceFile="C:\Users\Hello\OneDrive\Desktop\02 최신기출유형\06회\판매정보.txt" tab="0" semicolon="1">
            <textFields count="6"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<sst xmlns="http://schemas.openxmlformats.org/spreadsheetml/2006/main" count="406" uniqueCount="216">
  <si>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</si>
  <si>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</si>
  <si>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</si>
  <si>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</si>
  <si>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</si>
  <si>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</si>
  <si>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</si>
  <si>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</si>
  <si>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</si>
  <si>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</si>
  <si>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</si>
  <si>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</si>
  <si>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</si>
  <si>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</si>
  <si>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</si>
  <si>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</si>
  <si>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</si>
  <si>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</si>
  <si>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</si>
  <si>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</si>
  <si>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</si>
  <si>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</si>
  <si>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</si>
  <si>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</si>
  <si>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</si>
  <si>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</si>
  <si>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</si>
  <si>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</si>
  <si>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</si>
  <si>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</si>
  <si>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</si>
  <si>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</si>
  <si>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</si>
  <si>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</si>
  <si>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</si>
  <si>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</si>
  <si>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</si>
  <si>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</si>
  <si>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</si>
  <si>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</si>
  <si>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</si>
  <si>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</si>
  <si>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</si>
  <si>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</si>
  <si>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</si>
  <si>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</si>
  <si>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</si>
  <si>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</si>
  <si>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</si>
  <si>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</si>
  <si>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</si>
  <si>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</si>
  <si>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</si>
  <si>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</si>
  <si>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</si>
  <si>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</si>
  <si>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</si>
  <si>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</si>
  <si>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</si>
  <si>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</si>
  <si>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</si>
  <si>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</si>
  <si>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</si>
  <si>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</si>
  <si>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</si>
  <si>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</si>
  <si>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</si>
  <si>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</si>
  <si>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</si>
  <si>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</si>
  <si>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</si>
  <si>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</si>
  <si>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</si>
  <si>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</si>
  <si>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</si>
  <si>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</si>
  <si>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</si>
  <si>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</si>
  <si>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</si>
  <si>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</si>
  <si>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</si>
  <si>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</si>
  <si>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</si>
  <si>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</si>
  <si>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</si>
  <si>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</si>
  <si>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</si>
  <si>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</si>
  <si>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</si>
  <si>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</si>
  <si>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</si>
  <si>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</si>
  <si>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</si>
  <si>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</si>
  <si>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</si>
  <si>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</si>
  <si>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</si>
  <si>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</si>
  <si>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</si>
  <si>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</si>
  <si>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</si>
  <si>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</si>
  <si>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</si>
  <si>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</si>
  <si>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</si>
  <si>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</si>
  <si>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</si>
  <si>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</si>
  <si>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</si>
  <si>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</si>
  <si>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</si>
  <si>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</si>
  <si>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</si>
  <si>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</si>
  <si>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</si>
  <si>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</si>
  <si>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</si>
  <si>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</si>
  <si>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</si>
  <si>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</si>
  <si>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</si>
  <si>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</si>
  <si>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</si>
  <si>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</si>
  <si>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</si>
  <si>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</si>
  <si>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</si>
  <si>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</si>
  <si>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</si>
  <si>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</si>
  <si>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</si>
  <si>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</si>
  <si>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</si>
  <si>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</si>
  <si>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</si>
  <si>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</si>
  <si>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</si>
  <si>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</si>
  <si>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</si>
  <si>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</si>
  <si>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</si>
  <si>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</si>
  <si>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</si>
  <si>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</si>
  <si>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</si>
  <si>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</si>
  <si>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</si>
  <si>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</si>
  <si>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</si>
  <si>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</si>
  <si>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</si>
  <si>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</si>
  <si>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</si>
  <si>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</si>
  <si>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</si>
  <si>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</si>
  <si>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</si>
  <si>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</si>
  <si>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</si>
  <si>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</si>
  <si>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</si>
  <si>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</si>
  <si>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</si>
  <si>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</si>
  <si>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</si>
  <si>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</si>
  <si>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</si>
  <si>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</si>
  <si>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</si>
  <si>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</si>
  <si>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</si>
  <si>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</si>
  <si>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</si>
  <si>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</si>
  <si>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</si>
  <si>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</si>
  <si>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</si>
  <si>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</si>
  <si>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</si>
  <si>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</si>
  <si>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</si>
  <si>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</si>
  <si>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</si>
  <si>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</si>
  <si>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</si>
  <si>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</si>
  <si>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</si>
  <si>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</si>
  <si>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</si>
  <si>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</si>
  <si>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</si>
  <si>
    <t>조건</t>
    <phoneticPr fontId="1" type="noConversion"/>
  </si>
  <si>
    <t>근화제약</t>
  </si>
  <si>
    <t>대화제약</t>
  </si>
  <si>
    <t>총합계</t>
  </si>
  <si>
    <t>2018</t>
  </si>
  <si>
    <t>2019</t>
  </si>
  <si>
    <t>2020</t>
  </si>
  <si>
    <t>값</t>
  </si>
  <si>
    <t>등록일자(연도)</t>
  </si>
  <si>
    <t>평균: 실적</t>
  </si>
  <si>
    <t>평균: 단가</t>
  </si>
  <si>
    <t>$G$5</t>
  </si>
  <si>
    <t>$G$6</t>
  </si>
  <si>
    <t>$G$7</t>
  </si>
  <si>
    <t>$G$8</t>
  </si>
  <si>
    <t>할인율 증가</t>
  </si>
  <si>
    <t>만든 사람 Hello 날짜 2025-05-15</t>
  </si>
  <si>
    <t>할인율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</si>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</sst>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10" fillId="5" borderId="1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5" fillId="0" borderId="1" xfId="3" applyNumberFormat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계산작업" xfId="2" xr:uid="{AC652580-A904-4CA8-8C7D-A30EE2C9D3CA}"/>
    <cellStyle name="표준_문제" xfId="3" xr:uid="{66E33BAD-C286-4C6D-A86F-7B5D587F433D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10"/>
          </c:pictureOptions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780495"/>
        <c:axId val="444510671"/>
      </c:barChart>
      <c:lineChart>
        <c:grouping val="standard"/>
        <c:varyColors val="0"/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DA-47B2-AD77-CD5CE9263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714287"/>
        <c:axId val="2126705647"/>
      </c:lineChart>
      <c:catAx>
        <c:axId val="47778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510671"/>
        <c:crosses val="autoZero"/>
        <c:auto val="1"/>
        <c:lblAlgn val="ctr"/>
        <c:lblOffset val="100"/>
        <c:noMultiLvlLbl val="0"/>
      </c:catAx>
      <c:valAx>
        <c:axId val="444510671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7780495"/>
        <c:crosses val="autoZero"/>
        <c:crossBetween val="between"/>
      </c:valAx>
      <c:valAx>
        <c:axId val="2126705647"/>
        <c:scaling>
          <c:orientation val="minMax"/>
        </c:scaling>
        <c:delete val="0"/>
        <c:axPos val="r"/>
        <c:numFmt formatCode="0&quot;%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6714287"/>
        <c:crosses val="max"/>
        <c:crossBetween val="between"/>
      </c:valAx>
      <c:catAx>
        <c:axId val="2126714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705647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4"/>
          <a:tile tx="0" ty="0" sx="100000" sy="100000" flip="none" algn="tl"/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 fLocksText="0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875" y="123825"/>
          <a:ext cx="2847975" cy="419100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5</xdr:col>
      <xdr:colOff>0</xdr:colOff>
      <xdr:row>13</xdr:row>
      <xdr:rowOff>0</xdr:rowOff>
    </xdr:to>
    <xdr:sp macro="[0]!구분표시" textlink="">
      <xdr:nvSpPr>
        <xdr:cNvPr id="2" name="사각형: 빗면 1">
          <a:extLst>
            <a:ext uri="{FF2B5EF4-FFF2-40B4-BE49-F238E27FC236}">
              <a16:creationId xmlns:a16="http://schemas.microsoft.com/office/drawing/2014/main" id="{E7B61E9E-035A-A833-EE0E-F3ABBCEAA36C}"/>
            </a:ext>
          </a:extLst>
        </xdr:cNvPr>
        <xdr:cNvSpPr/>
      </xdr:nvSpPr>
      <xdr:spPr>
        <a:xfrm>
          <a:off x="2447925" y="2305050"/>
          <a:ext cx="9620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구분표시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서식해제" textlink="">
      <xdr:nvSpPr>
        <xdr:cNvPr id="3" name="사각형: 빗면 2">
          <a:extLst>
            <a:ext uri="{FF2B5EF4-FFF2-40B4-BE49-F238E27FC236}">
              <a16:creationId xmlns:a16="http://schemas.microsoft.com/office/drawing/2014/main" id="{8DE7B375-14E8-D023-CCE1-9AFF32137388}"/>
            </a:ext>
          </a:extLst>
        </xdr:cNvPr>
        <xdr:cNvSpPr/>
      </xdr:nvSpPr>
      <xdr:spPr>
        <a:xfrm>
          <a:off x="3409950" y="2305050"/>
          <a:ext cx="10096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ello" refreshedDate="45792.857626273151" backgroundQuery="1" createdVersion="8" refreshedVersion="8" minRefreshableVersion="3" recordCount="0" supportSubquery="1" supportAdvancedDrill="1" xr:uid="{2EE3609A-75E3-42DA-9DAB-B8A8001624F5}">
  <cacheSource type="external" connectionId="1"/>
  <cacheFields count="4">
    <cacheField name="[판매정보].[제약회사].[제약회사]" caption="제약회사" numFmtId="0" level="1">
      <sharedItems count="10">
        <s v="건웅제약"/>
        <s v="건일제약"/>
        <s v="경인제약"/>
        <s v="고려은단"/>
        <s v="고려제약"/>
        <s v="국제약품"/>
        <s v="근화제약"/>
        <s v="대화제약"/>
        <s v="동광제약"/>
        <s v="보람제약"/>
      </sharedItems>
    </cacheField>
    <cacheField name="[판매정보].[등록일자(연도)].[등록일자(연도)]" caption="등록일자(연도)" numFmtId="0" hierarchy="4" level="1">
      <sharedItems count="3">
        <s v="2018"/>
        <s v="2019"/>
        <s v="2020"/>
      </sharedItems>
    </cacheField>
    <cacheField name="[Measures].[평균: 실적]" caption="평균: 실적" numFmtId="0" hierarchy="12" level="32767"/>
    <cacheField name="[Measures].[평균: 단가]" caption="평균: 단가" numFmtId="0" hierarchy="13" level="32767"/>
  </cacheFields>
  <cacheHierarchies count="14">
    <cacheHierarchy uniqueName="[판매정보].[제약회사]" caption="제약회사" attribute="1" defaultMemberUniqueName="[판매정보].[제약회사].[All]" allUniqueName="[판매정보].[제약회사].[All]" dimensionUniqueName="[판매정보]" displayFolder="" count="2" memberValueDatatype="130" unbalanced="0">
      <fieldsUsage count="2">
        <fieldUsage x="-1"/>
        <fieldUsage x="0"/>
      </fieldsUsage>
    </cacheHierarchy>
    <cacheHierarchy uniqueName="[판매정보].[단가]" caption="단가" attribute="1" defaultMemberUniqueName="[판매정보].[단가].[All]" allUniqueName="[판매정보].[단가].[All]" dimensionUniqueName="[판매정보]" displayFolder="" count="0" memberValueDatatype="20" unbalanced="0"/>
    <cacheHierarchy uniqueName="[판매정보].[등록일자]" caption="등록일자" attribute="1" time="1" defaultMemberUniqueName="[판매정보].[등록일자].[All]" allUniqueName="[판매정보].[등록일자].[All]" dimensionUniqueName="[판매정보]" displayFolder="" count="0" memberValueDatatype="7" unbalanced="0"/>
    <cacheHierarchy uniqueName="[판매정보].[실적]" caption="실적" attribute="1" defaultMemberUniqueName="[판매정보].[실적].[All]" allUniqueName="[판매정보].[실적].[All]" dimensionUniqueName="[판매정보]" displayFolder="" count="0" memberValueDatatype="20" unbalanced="0"/>
    <cacheHierarchy uniqueName="[판매정보].[등록일자(연도)]" caption="등록일자(연도)" attribute="1" defaultMemberUniqueName="[판매정보].[등록일자(연도)].[All]" allUniqueName="[판매정보].[등록일자(연도)].[All]" dimensionUniqueName="[판매정보]" displayFolder="" count="2" memberValueDatatype="130" unbalanced="0">
      <fieldsUsage count="2">
        <fieldUsage x="-1"/>
        <fieldUsage x="1"/>
      </fieldsUsage>
    </cacheHierarchy>
    <cacheHierarchy uniqueName="[판매정보].[등록일자(분기)]" caption="등록일자(분기)" attribute="1" defaultMemberUniqueName="[판매정보].[등록일자(분기)].[All]" allUniqueName="[판매정보].[등록일자(분기)].[All]" dimensionUniqueName="[판매정보]" displayFolder="" count="0" memberValueDatatype="130" unbalanced="0"/>
    <cacheHierarchy uniqueName="[판매정보].[등록일자(월)]" caption="등록일자(월)" attribute="1" defaultMemberUniqueName="[판매정보].[등록일자(월)].[All]" allUniqueName="[판매정보].[등록일자(월)].[All]" dimensionUniqueName="[판매정보]" displayFolder="" count="0" memberValueDatatype="130" unbalanced="0"/>
    <cacheHierarchy uniqueName="[판매정보].[등록일자(월 인덱스)]" caption="등록일자(월 인덱스)" attribute="1" defaultMemberUniqueName="[판매정보].[등록일자(월 인덱스)].[All]" allUniqueName="[판매정보].[등록일자(월 인덱스)].[All]" dimensionUniqueName="[판매정보]" displayFolder="" count="0" memberValueDatatype="20" unbalanced="0" hidden="1"/>
    <cacheHierarchy uniqueName="[Measures].[__XL_Count 판매정보]" caption="__XL_Count 판매정보" measure="1" displayFolder="" measureGroup="판매정보" count="0" hidden="1"/>
    <cacheHierarchy uniqueName="[Measures].[__No measures defined]" caption="__No measures defined" measure="1" displayFolder="" count="0" hidden="1"/>
    <cacheHierarchy uniqueName="[Measures].[합계: 단가]" caption="합계: 단가" measure="1" displayFolder="" measureGroup="판매정보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합계: 실적]" caption="합계: 실적" measure="1" displayFolder="" measureGroup="판매정보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: 실적]" caption="평균: 실적" measure="1" displayFolder="" measureGroup="판매정보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: 단가]" caption="평균: 단가" measure="1" displayFolder="" measureGroup="판매정보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measure="1" name="Measures" uniqueName="[Measures]" caption="Measures"/>
    <dimension name="판매정보" uniqueName="[판매정보]" caption="판매정보"/>
  </dimensions>
  <measureGroups count="1">
    <measureGroup name="판매정보" caption="판매정보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607381-62CE-4084-898A-2D4DA5684A3E}" name="피벗 테이블1" cacheId="69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outline="1" outlineData="1" compactData="0" multipleFieldFilters="0">
  <location ref="A4:G17" firstHeaderRow="1" firstDataRow="3" firstDataCol="1"/>
  <pivotFields count="4">
    <pivotField axis="axisRow" compact="0" allDrilled="1" showAll="0" sortType="descending" defaultSubtotal="0" defaultAttributeDrillState="1">
      <items count="10"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Col" compact="0" allDrilled="1" showAll="0" dataSourceSort="1" defaultSubtotal="0" defaultAttributeDrillState="1">
      <items count="3">
        <item x="0"/>
        <item x="1"/>
        <item x="2"/>
      </items>
    </pivotField>
    <pivotField dataField="1" compact="0" subtotalTop="0" showAll="0" defaultSubtotal="0"/>
    <pivotField dataField="1" compact="0" subtotalTop="0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: 실적" fld="2" subtotal="average" baseField="0" baseItem="0" numFmtId="177"/>
    <dataField name="평균: 단가" fld="3" subtotal="average" baseField="0" baseItem="0" numFmtId="177"/>
  </dataField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평균: 실적"/>
    <pivotHierarchy dragToData="1" caption="평균: 단가"/>
  </pivotHierarchies>
  <pivotTableStyleInfo name="PivotStyleMedium6" showRowHeaders="1" showColHeaders="1" showRowStripes="0" showColStripes="0" showLastColumn="1"/>
  <rowHierarchiesUsage count="1">
    <rowHierarchyUsage hierarchyUsage="0"/>
  </rowHierarchiesUsage>
  <colHierarchiesUsage count="2">
    <colHierarchyUsage hierarchyUsage="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판매정보">
        <x15:activeTabTopLevelEntity name="[판매정보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F47"/>
  <sheetViews>
    <sheetView zoomScaleNormal="100" workbookViewId="0"/>
  </sheetViews>
  <sheetFormatPr defaultRowHeight="16.5"/>
  <cols>
    <col min="2" max="2" width="25.5" customWidth="1"/>
    <col min="3" max="3" width="15.375" bestFit="1" customWidth="1"/>
    <col min="4" max="4" width="5.5" bestFit="1" customWidth="1"/>
    <col min="5" max="5" width="12.5" bestFit="1" customWidth="1"/>
    <col min="6" max="6" width="5.25" bestFit="1" customWidth="1"/>
  </cols>
  <sheetData>
    <row r="2" spans="1: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</row>
    <row r="4" spans="1:6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6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6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6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6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6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6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6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6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6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6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6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6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  <row r="35" spans="1:6">
      <c r="A35" s="29" t="s">
        <v>191</v>
      </c>
    </row>
    <row r="36" spans="1:6">
      <c r="A36" t="b">
        <f>AND(MID(A3,4,1)&gt;="5",OR(MONTH(E3)=3,MONTH(E3)=9))</f>
        <v>1</v>
      </c>
    </row>
    <row r="38" spans="1:6">
      <c r="A38" s="1" t="s">
        <v>0</v>
      </c>
      <c r="B38" s="1" t="s">
        <v>1</v>
      </c>
      <c r="C38" s="2" t="s">
        <v>4</v>
      </c>
      <c r="D38" s="1" t="s">
        <v>5</v>
      </c>
    </row>
    <row r="39" spans="1:6">
      <c r="A39" s="1" t="s">
        <v>6</v>
      </c>
      <c r="B39" s="3" t="s">
        <v>7</v>
      </c>
      <c r="C39" s="2">
        <v>43533</v>
      </c>
      <c r="D39" s="1">
        <v>297</v>
      </c>
    </row>
    <row r="40" spans="1:6">
      <c r="A40" s="1" t="s">
        <v>9</v>
      </c>
      <c r="B40" s="3" t="s">
        <v>10</v>
      </c>
      <c r="C40" s="2">
        <v>43533</v>
      </c>
      <c r="D40" s="1">
        <v>144</v>
      </c>
    </row>
    <row r="41" spans="1:6">
      <c r="A41" s="1" t="s">
        <v>37</v>
      </c>
      <c r="B41" s="3" t="s">
        <v>38</v>
      </c>
      <c r="C41" s="2">
        <v>43533</v>
      </c>
      <c r="D41" s="1">
        <v>224</v>
      </c>
    </row>
    <row r="42" spans="1:6">
      <c r="A42" s="1" t="s">
        <v>39</v>
      </c>
      <c r="B42" s="3" t="s">
        <v>40</v>
      </c>
      <c r="C42" s="2">
        <v>43736</v>
      </c>
      <c r="D42" s="1">
        <v>144</v>
      </c>
    </row>
    <row r="43" spans="1:6">
      <c r="A43" s="1" t="s">
        <v>47</v>
      </c>
      <c r="B43" s="3" t="s">
        <v>48</v>
      </c>
      <c r="C43" s="2">
        <v>43533</v>
      </c>
      <c r="D43" s="1">
        <v>139</v>
      </c>
    </row>
    <row r="44" spans="1:6">
      <c r="A44" s="1" t="s">
        <v>62</v>
      </c>
      <c r="B44" s="3" t="s">
        <v>63</v>
      </c>
      <c r="C44" s="2">
        <v>43736</v>
      </c>
      <c r="D44" s="1">
        <v>268</v>
      </c>
    </row>
    <row r="45" spans="1:6">
      <c r="A45" s="1" t="s">
        <v>65</v>
      </c>
      <c r="B45" s="3" t="s">
        <v>66</v>
      </c>
      <c r="C45" s="2">
        <v>43533</v>
      </c>
      <c r="D45" s="1">
        <v>89</v>
      </c>
    </row>
    <row r="46" spans="1:6">
      <c r="A46" s="1" t="s">
        <v>73</v>
      </c>
      <c r="B46" s="3" t="s">
        <v>74</v>
      </c>
      <c r="C46" s="2">
        <v>43736</v>
      </c>
      <c r="D46" s="1">
        <v>129</v>
      </c>
    </row>
    <row r="47" spans="1:6">
      <c r="A47" s="1" t="s">
        <v>80</v>
      </c>
      <c r="B47" s="3" t="s">
        <v>81</v>
      </c>
      <c r="C47" s="2">
        <v>42438</v>
      </c>
      <c r="D47" s="1">
        <v>89</v>
      </c>
    </row>
  </sheetData>
  <phoneticPr fontId="1" type="noConversion"/>
  <conditionalFormatting sqref="A3:F33">
    <cfRule type="expression" dxfId="0" priority="1">
      <formula>AND(RIGHT($A3,3)&gt;="160",$C3&lt;&gt;"극동제약")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4:D19"/>
  <sheetViews>
    <sheetView view="pageBreakPreview" zoomScale="60" zoomScaleNormal="100" workbookViewId="0"/>
  </sheetViews>
  <sheetFormatPr defaultRowHeight="16.5"/>
  <cols>
    <col min="1" max="1" width="5.125" customWidth="1"/>
    <col min="2" max="2" width="31.875" bestFit="1" customWidth="1"/>
  </cols>
  <sheetData>
    <row r="4" spans="2:4">
      <c r="B4" s="4" t="s">
        <v>1</v>
      </c>
      <c r="C4" s="5" t="s">
        <v>3</v>
      </c>
      <c r="D4" s="6" t="s">
        <v>5</v>
      </c>
    </row>
    <row r="5" spans="2:4">
      <c r="B5" s="7" t="s">
        <v>88</v>
      </c>
      <c r="C5" s="8">
        <v>165</v>
      </c>
      <c r="D5" s="30">
        <v>150</v>
      </c>
    </row>
    <row r="6" spans="2:4">
      <c r="B6" s="7" t="s">
        <v>86</v>
      </c>
      <c r="C6" s="8">
        <v>42</v>
      </c>
      <c r="D6" s="30">
        <v>190</v>
      </c>
    </row>
    <row r="7" spans="2:4">
      <c r="B7" s="7" t="s">
        <v>48</v>
      </c>
      <c r="C7" s="8">
        <v>45</v>
      </c>
      <c r="D7" s="30">
        <v>139</v>
      </c>
    </row>
    <row r="8" spans="2:4">
      <c r="B8" s="7" t="s">
        <v>89</v>
      </c>
      <c r="C8" s="8">
        <v>159</v>
      </c>
      <c r="D8" s="30">
        <v>124</v>
      </c>
    </row>
    <row r="9" spans="2:4">
      <c r="B9" s="7" t="s">
        <v>90</v>
      </c>
      <c r="C9" s="8">
        <v>54</v>
      </c>
      <c r="D9" s="30">
        <v>129</v>
      </c>
    </row>
    <row r="10" spans="2:4">
      <c r="B10" s="7" t="s">
        <v>24</v>
      </c>
      <c r="C10" s="8">
        <v>120</v>
      </c>
      <c r="D10" s="30">
        <v>297</v>
      </c>
    </row>
    <row r="11" spans="2:4">
      <c r="B11" s="7" t="s">
        <v>91</v>
      </c>
      <c r="C11" s="8">
        <v>111</v>
      </c>
      <c r="D11" s="30">
        <v>268</v>
      </c>
    </row>
    <row r="12" spans="2:4">
      <c r="B12" s="7" t="s">
        <v>92</v>
      </c>
      <c r="C12" s="8">
        <v>4996</v>
      </c>
      <c r="D12" s="30">
        <v>118</v>
      </c>
    </row>
    <row r="13" spans="2:4">
      <c r="B13" s="7" t="s">
        <v>93</v>
      </c>
      <c r="C13" s="8">
        <v>15459</v>
      </c>
      <c r="D13" s="30">
        <v>134</v>
      </c>
    </row>
    <row r="14" spans="2:4">
      <c r="B14" s="7" t="s">
        <v>94</v>
      </c>
      <c r="C14" s="8">
        <v>448</v>
      </c>
      <c r="D14" s="30">
        <v>89</v>
      </c>
    </row>
    <row r="15" spans="2:4">
      <c r="B15" s="7" t="s">
        <v>77</v>
      </c>
      <c r="C15" s="8">
        <v>114</v>
      </c>
      <c r="D15" s="30">
        <v>118</v>
      </c>
    </row>
    <row r="16" spans="2:4">
      <c r="B16" s="7" t="s">
        <v>95</v>
      </c>
      <c r="C16" s="8">
        <v>441</v>
      </c>
      <c r="D16" s="30">
        <v>151</v>
      </c>
    </row>
    <row r="17" spans="2:4">
      <c r="B17" s="7" t="s">
        <v>96</v>
      </c>
      <c r="C17" s="8">
        <v>51</v>
      </c>
      <c r="D17" s="30">
        <v>89</v>
      </c>
    </row>
    <row r="18" spans="2:4">
      <c r="B18" s="7" t="s">
        <v>51</v>
      </c>
      <c r="C18" s="8">
        <v>82</v>
      </c>
      <c r="D18" s="30">
        <v>118</v>
      </c>
    </row>
    <row r="19" spans="2:4">
      <c r="B19" s="7" t="s">
        <v>97</v>
      </c>
      <c r="C19" s="8">
        <v>165</v>
      </c>
      <c r="D19" s="30">
        <v>165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I35"/>
  <sheetViews>
    <sheetView tabSelected="1" workbookViewId="0"/>
  </sheetViews>
  <sheetFormatPr defaultRowHeight="16.5"/>
  <cols>
    <col min="2" max="2" width="11.125" bestFit="1" customWidth="1"/>
    <col min="3" max="3" width="29.25" customWidth="1"/>
    <col min="4" max="4" width="10" customWidth="1"/>
    <col min="5" max="5" width="29.375" customWidth="1"/>
    <col min="6" max="6" width="9.375" bestFit="1" customWidth="1"/>
    <col min="7" max="7" width="7.125" bestFit="1" customWidth="1"/>
    <col min="8" max="8" width="12.37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9" t="s">
        <v>100</v>
      </c>
      <c r="F2" s="1" t="s">
        <v>3</v>
      </c>
      <c r="G2" s="1" t="s">
        <v>101</v>
      </c>
      <c r="H2" s="9" t="s">
        <v>102</v>
      </c>
      <c r="I2" s="9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8</v>
      </c>
      <c r="E3" s="10" t="str">
        <f>IF(LEFT(C3,2)=LEFT(D3,2),SUBSTITUTE(C3," ","★",1),C3)</f>
        <v>건웅★로딘정 100mg</v>
      </c>
      <c r="F3" s="11">
        <v>178000</v>
      </c>
      <c r="G3" s="1">
        <v>115</v>
      </c>
      <c r="H3" s="12" t="str">
        <f>TEXT(IFERROR(F3*G3,""),"#,##0원")</f>
        <v>20,470,000원</v>
      </c>
      <c r="I3" s="1"/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10" t="str">
        <f t="shared" ref="E4:E28" si="0">IF(LEFT(C4,2)=LEFT(D4,2),SUBSTITUTE(C4," ","★",1),C4)</f>
        <v>국제★구루메포민정 250mg</v>
      </c>
      <c r="F4" s="11">
        <v>59000</v>
      </c>
      <c r="G4" s="1">
        <v>129</v>
      </c>
      <c r="H4" s="12" t="str">
        <f t="shared" ref="H4:H28" si="1">TEXT(IFERROR(F4*G4,""),"#,##0원")</f>
        <v>7,611,000원</v>
      </c>
      <c r="I4" s="1"/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10" t="str">
        <f t="shared" si="0"/>
        <v>경인★염화리소짐정 90mg</v>
      </c>
      <c r="F5" s="11">
        <v>52000</v>
      </c>
      <c r="G5" s="1">
        <v>118</v>
      </c>
      <c r="H5" s="12" t="str">
        <f t="shared" si="1"/>
        <v>6,136,000원</v>
      </c>
      <c r="I5" s="1"/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10" t="str">
        <f t="shared" si="0"/>
        <v>경인★파모티딘정 40mg</v>
      </c>
      <c r="F6" s="11">
        <v>119000</v>
      </c>
      <c r="G6" s="1">
        <v>89</v>
      </c>
      <c r="H6" s="12" t="str">
        <f t="shared" si="1"/>
        <v>10,591,000원</v>
      </c>
      <c r="I6" s="1"/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10" t="str">
        <f t="shared" si="0"/>
        <v>극동 테녹시캄정 20mg</v>
      </c>
      <c r="F7" s="11">
        <v>312000</v>
      </c>
      <c r="G7" s="1">
        <v>89</v>
      </c>
      <c r="H7" s="12" t="str">
        <f t="shared" si="1"/>
        <v>27,768,000원</v>
      </c>
      <c r="I7" s="1"/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10" t="str">
        <f t="shared" si="0"/>
        <v>아시클로버정 200mg</v>
      </c>
      <c r="F8" s="11">
        <v>458000</v>
      </c>
      <c r="G8" s="1">
        <v>118</v>
      </c>
      <c r="H8" s="12" t="str">
        <f t="shared" si="1"/>
        <v>54,044,000원</v>
      </c>
      <c r="I8" s="1"/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10" t="str">
        <f t="shared" si="0"/>
        <v>파모티딘정 20mg</v>
      </c>
      <c r="F9" s="11">
        <v>39000</v>
      </c>
      <c r="G9" s="1" t="s">
        <v>115</v>
      </c>
      <c r="H9" s="12" t="str">
        <f t="shared" si="1"/>
        <v/>
      </c>
      <c r="I9" s="1"/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10" t="str">
        <f t="shared" si="0"/>
        <v>국제★각시원정 10mg</v>
      </c>
      <c r="F10" s="11">
        <v>42000</v>
      </c>
      <c r="G10" s="1">
        <v>190</v>
      </c>
      <c r="H10" s="12" t="str">
        <f t="shared" si="1"/>
        <v>7,980,000원</v>
      </c>
      <c r="I10" s="1"/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10" t="str">
        <f t="shared" si="0"/>
        <v>염화리소짐정 90mg</v>
      </c>
      <c r="F11" s="11">
        <v>62000</v>
      </c>
      <c r="G11" s="1">
        <v>105</v>
      </c>
      <c r="H11" s="12" t="str">
        <f t="shared" si="1"/>
        <v>6,510,000원</v>
      </c>
      <c r="I11" s="1"/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10" t="str">
        <f t="shared" si="0"/>
        <v>아테놀올정 100mg</v>
      </c>
      <c r="F12" s="11">
        <v>155000</v>
      </c>
      <c r="G12" s="1">
        <v>103</v>
      </c>
      <c r="H12" s="12" t="str">
        <f t="shared" si="1"/>
        <v>15,965,000원</v>
      </c>
      <c r="I12" s="1"/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10" t="str">
        <f t="shared" si="0"/>
        <v>프로치온아미드정 250mg</v>
      </c>
      <c r="F13" s="11">
        <v>80000</v>
      </c>
      <c r="G13" s="1">
        <v>139</v>
      </c>
      <c r="H13" s="12" t="str">
        <f t="shared" si="1"/>
        <v>11,120,000원</v>
      </c>
      <c r="I13" s="1"/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10" t="str">
        <f t="shared" si="0"/>
        <v>노플록사신정 100mg</v>
      </c>
      <c r="F14" s="11">
        <v>125000</v>
      </c>
      <c r="G14" s="1">
        <v>134</v>
      </c>
      <c r="H14" s="12" t="str">
        <f t="shared" si="1"/>
        <v>16,750,000원</v>
      </c>
      <c r="I14" s="1"/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10" t="str">
        <f t="shared" si="0"/>
        <v>딜티아젬서방정 30mg</v>
      </c>
      <c r="F15" s="11">
        <v>53000</v>
      </c>
      <c r="G15" s="1">
        <v>151</v>
      </c>
      <c r="H15" s="12" t="str">
        <f t="shared" si="1"/>
        <v>8,003,000원</v>
      </c>
      <c r="I15" s="1"/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10" t="str">
        <f t="shared" si="0"/>
        <v>로딘정 200mg</v>
      </c>
      <c r="F16" s="11">
        <v>235000</v>
      </c>
      <c r="G16" s="1">
        <v>151</v>
      </c>
      <c r="H16" s="12" t="str">
        <f t="shared" si="1"/>
        <v>35,485,000원</v>
      </c>
      <c r="I16" s="1"/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10" t="str">
        <f t="shared" si="0"/>
        <v>염산라니티딘정 300mg</v>
      </c>
      <c r="F17" s="11">
        <v>242000</v>
      </c>
      <c r="G17" s="1">
        <v>115</v>
      </c>
      <c r="H17" s="12" t="str">
        <f t="shared" si="1"/>
        <v>27,830,000원</v>
      </c>
      <c r="I17" s="1"/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10" t="str">
        <f t="shared" si="0"/>
        <v>딜티아젬서방정 90mg</v>
      </c>
      <c r="F18" s="11">
        <v>159000</v>
      </c>
      <c r="G18" s="1">
        <v>124</v>
      </c>
      <c r="H18" s="12" t="str">
        <f t="shared" si="1"/>
        <v>19,716,000원</v>
      </c>
      <c r="I18" s="1"/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10" t="str">
        <f t="shared" si="0"/>
        <v>간필정 20mg</v>
      </c>
      <c r="F19" s="11">
        <v>161000</v>
      </c>
      <c r="G19" s="1">
        <v>126</v>
      </c>
      <c r="H19" s="12" t="str">
        <f t="shared" si="1"/>
        <v>20,286,000원</v>
      </c>
      <c r="I19" s="1"/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10" t="str">
        <f t="shared" si="0"/>
        <v>국제★니페디핀연질캅셀 10mg</v>
      </c>
      <c r="F20" s="11">
        <v>111000</v>
      </c>
      <c r="G20" s="1">
        <v>268</v>
      </c>
      <c r="H20" s="12" t="str">
        <f t="shared" si="1"/>
        <v>29,748,000원</v>
      </c>
      <c r="I20" s="1"/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10" t="str">
        <f t="shared" si="0"/>
        <v>가티링정 150mg</v>
      </c>
      <c r="F21" s="11" t="s">
        <v>139</v>
      </c>
      <c r="G21" s="1"/>
      <c r="H21" s="12" t="str">
        <f t="shared" si="1"/>
        <v/>
      </c>
      <c r="I21" s="1"/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10" t="str">
        <f t="shared" si="0"/>
        <v>국제★가티링정 300mg</v>
      </c>
      <c r="F22" s="11">
        <v>243000</v>
      </c>
      <c r="G22" s="1">
        <v>164</v>
      </c>
      <c r="H22" s="12" t="str">
        <f t="shared" si="1"/>
        <v>39,852,000원</v>
      </c>
      <c r="I22" s="1"/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10" t="str">
        <f t="shared" si="0"/>
        <v>구루메포민정 500mg</v>
      </c>
      <c r="F23" s="11">
        <v>70000</v>
      </c>
      <c r="G23" s="1">
        <v>288</v>
      </c>
      <c r="H23" s="12" t="str">
        <f t="shared" si="1"/>
        <v>20,160,000원</v>
      </c>
      <c r="I23" s="1"/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10" t="str">
        <f t="shared" si="0"/>
        <v>민중게로비솔주★10mg</v>
      </c>
      <c r="F24" s="11">
        <v>69710</v>
      </c>
      <c r="G24" s="1">
        <v>124</v>
      </c>
      <c r="H24" s="12" t="str">
        <f t="shared" si="1"/>
        <v>8,644,040원</v>
      </c>
      <c r="I24" s="1"/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10" t="str">
        <f t="shared" si="0"/>
        <v>경인★파모티딘정 20mg</v>
      </c>
      <c r="F25" s="11">
        <v>66000</v>
      </c>
      <c r="G25" s="1">
        <v>118</v>
      </c>
      <c r="H25" s="12" t="str">
        <f t="shared" si="1"/>
        <v>7,788,000원</v>
      </c>
      <c r="I25" s="1"/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10" t="str">
        <f t="shared" si="0"/>
        <v>건웅★미크로노마이신주사 60mg</v>
      </c>
      <c r="F26" s="11">
        <v>15790</v>
      </c>
      <c r="G26" s="1" t="s">
        <v>115</v>
      </c>
      <c r="H26" s="12" t="str">
        <f t="shared" si="1"/>
        <v/>
      </c>
      <c r="I26" s="1"/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10" t="str">
        <f t="shared" si="0"/>
        <v>아테놀올정 50mg</v>
      </c>
      <c r="F27" s="11">
        <v>10300</v>
      </c>
      <c r="G27" s="1">
        <v>89</v>
      </c>
      <c r="H27" s="12" t="str">
        <f t="shared" si="1"/>
        <v>916,700원</v>
      </c>
      <c r="I27" s="1"/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10" t="str">
        <f t="shared" si="0"/>
        <v>나릴정 50mg</v>
      </c>
      <c r="F28" s="11" t="s">
        <v>139</v>
      </c>
      <c r="G28" s="1"/>
      <c r="H28" s="12" t="str">
        <f t="shared" si="1"/>
        <v/>
      </c>
      <c r="I28" s="1"/>
    </row>
    <row r="30" spans="1:9">
      <c r="A30" t="s">
        <v>152</v>
      </c>
      <c r="E30" t="s">
        <v>153</v>
      </c>
    </row>
    <row r="31" spans="1:9">
      <c r="A31" s="23" t="s">
        <v>1</v>
      </c>
      <c r="B31" s="24"/>
      <c r="C31" s="25"/>
      <c r="E31" s="1" t="s">
        <v>2</v>
      </c>
      <c r="F31" s="9">
        <v>2018</v>
      </c>
      <c r="G31" s="9">
        <v>2019</v>
      </c>
      <c r="H31" s="9">
        <v>2020</v>
      </c>
    </row>
    <row r="32" spans="1:9">
      <c r="A32" s="26" t="e">
        <f>MIN(VLOOKUP(B3,$A$3:$I$28,2,TRUE))</f>
        <v>#N/A</v>
      </c>
      <c r="B32" s="27"/>
      <c r="C32" s="28"/>
      <c r="E32" s="1" t="s">
        <v>8</v>
      </c>
      <c r="F32" s="13"/>
      <c r="G32" s="13"/>
      <c r="H32" s="13"/>
    </row>
    <row r="33" spans="5:8">
      <c r="E33" s="1" t="s">
        <v>25</v>
      </c>
      <c r="F33" s="13"/>
      <c r="G33" s="13"/>
      <c r="H33" s="13"/>
    </row>
    <row r="34" spans="5:8">
      <c r="E34" s="1" t="s">
        <v>36</v>
      </c>
      <c r="F34" s="13"/>
      <c r="G34" s="13"/>
      <c r="H34" s="13"/>
    </row>
    <row r="35" spans="5:8">
      <c r="E35" s="1" t="s">
        <v>119</v>
      </c>
      <c r="F35" s="13"/>
      <c r="G35" s="13"/>
      <c r="H35" s="13"/>
    </row>
  </sheetData>
  <mergeCells count="2">
    <mergeCell ref="A31:C31"/>
    <mergeCell ref="A32:C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4:G17"/>
  <sheetViews>
    <sheetView workbookViewId="0"/>
  </sheetViews>
  <sheetFormatPr defaultRowHeight="16.5"/>
  <cols>
    <col min="1" max="1" width="11" bestFit="1" customWidth="1"/>
    <col min="2" max="7" width="16.375" bestFit="1" customWidth="1"/>
    <col min="8" max="9" width="14.875" bestFit="1" customWidth="1"/>
    <col min="10" max="11" width="15.25" bestFit="1" customWidth="1"/>
  </cols>
  <sheetData>
    <row r="4" spans="1:7">
      <c r="B4" s="31" t="s">
        <v>199</v>
      </c>
      <c r="C4" s="31" t="s">
        <v>198</v>
      </c>
    </row>
    <row r="5" spans="1:7">
      <c r="B5" t="s">
        <v>195</v>
      </c>
      <c r="D5" t="s">
        <v>196</v>
      </c>
      <c r="F5" t="s">
        <v>197</v>
      </c>
    </row>
    <row r="6" spans="1:7">
      <c r="A6" s="31" t="s">
        <v>2</v>
      </c>
      <c r="B6" t="s">
        <v>200</v>
      </c>
      <c r="C6" t="s">
        <v>201</v>
      </c>
      <c r="D6" t="s">
        <v>200</v>
      </c>
      <c r="E6" t="s">
        <v>201</v>
      </c>
      <c r="F6" t="s">
        <v>200</v>
      </c>
      <c r="G6" t="s">
        <v>201</v>
      </c>
    </row>
    <row r="7" spans="1:7">
      <c r="A7" t="s">
        <v>52</v>
      </c>
      <c r="B7" s="32"/>
      <c r="C7" s="32"/>
      <c r="D7" s="32"/>
      <c r="E7" s="32"/>
      <c r="F7" s="32">
        <v>127.5</v>
      </c>
      <c r="G7" s="32">
        <v>348</v>
      </c>
    </row>
    <row r="8" spans="1:7">
      <c r="A8" t="s">
        <v>82</v>
      </c>
      <c r="B8" s="32">
        <v>187.33333333333334</v>
      </c>
      <c r="C8" s="32">
        <v>145</v>
      </c>
      <c r="D8" s="32">
        <v>185.25</v>
      </c>
      <c r="E8" s="32">
        <v>133.75</v>
      </c>
      <c r="F8" s="32">
        <v>191.5</v>
      </c>
      <c r="G8" s="32">
        <v>137</v>
      </c>
    </row>
    <row r="9" spans="1:7">
      <c r="A9" t="s">
        <v>193</v>
      </c>
      <c r="B9" s="32">
        <v>109.83333333333333</v>
      </c>
      <c r="C9" s="32">
        <v>1207.5</v>
      </c>
      <c r="D9" s="32">
        <v>84</v>
      </c>
      <c r="E9" s="32">
        <v>265.33333333333331</v>
      </c>
      <c r="F9" s="32">
        <v>106.25</v>
      </c>
      <c r="G9" s="32">
        <v>3745.75</v>
      </c>
    </row>
    <row r="10" spans="1:7">
      <c r="A10" t="s">
        <v>192</v>
      </c>
      <c r="B10" s="32"/>
      <c r="C10" s="32"/>
      <c r="D10" s="32">
        <v>134</v>
      </c>
      <c r="E10" s="32">
        <v>334</v>
      </c>
      <c r="F10" s="32"/>
      <c r="G10" s="32"/>
    </row>
    <row r="11" spans="1:7">
      <c r="A11" t="s">
        <v>36</v>
      </c>
      <c r="B11" s="32">
        <v>153.57142857142858</v>
      </c>
      <c r="C11" s="32">
        <v>3055.4285714285716</v>
      </c>
      <c r="D11" s="32">
        <v>128.66666666666666</v>
      </c>
      <c r="E11" s="32">
        <v>60.333333333333336</v>
      </c>
      <c r="F11" s="32">
        <v>163.6</v>
      </c>
      <c r="G11" s="32">
        <v>176.6</v>
      </c>
    </row>
    <row r="12" spans="1:7">
      <c r="A12" t="s">
        <v>69</v>
      </c>
      <c r="B12" s="32"/>
      <c r="C12" s="32"/>
      <c r="D12" s="32">
        <v>151</v>
      </c>
      <c r="E12" s="32">
        <v>709</v>
      </c>
      <c r="F12" s="32"/>
      <c r="G12" s="32"/>
    </row>
    <row r="13" spans="1:7">
      <c r="A13" t="s">
        <v>30</v>
      </c>
      <c r="B13" s="32">
        <v>167.5</v>
      </c>
      <c r="C13" s="32">
        <v>256.66666666666669</v>
      </c>
      <c r="D13" s="32">
        <v>126</v>
      </c>
      <c r="E13" s="32">
        <v>50.75</v>
      </c>
      <c r="F13" s="32">
        <v>184.4</v>
      </c>
      <c r="G13" s="32">
        <v>255.8</v>
      </c>
    </row>
    <row r="14" spans="1:7">
      <c r="A14" t="s">
        <v>25</v>
      </c>
      <c r="B14" s="32">
        <v>116.8</v>
      </c>
      <c r="C14" s="32">
        <v>388.2</v>
      </c>
      <c r="D14" s="32">
        <v>146.85714285714286</v>
      </c>
      <c r="E14" s="32">
        <v>3078.8571428571427</v>
      </c>
      <c r="F14" s="32">
        <v>205.2</v>
      </c>
      <c r="G14" s="32">
        <v>680.4</v>
      </c>
    </row>
    <row r="15" spans="1:7">
      <c r="A15" t="s">
        <v>13</v>
      </c>
      <c r="B15" s="32"/>
      <c r="C15" s="32"/>
      <c r="D15" s="32">
        <v>224</v>
      </c>
      <c r="E15" s="32">
        <v>182</v>
      </c>
      <c r="F15" s="32"/>
      <c r="G15" s="32"/>
    </row>
    <row r="16" spans="1:7">
      <c r="A16" t="s">
        <v>8</v>
      </c>
      <c r="B16" s="32">
        <v>163.23076923076923</v>
      </c>
      <c r="C16" s="32">
        <v>570.38461538461536</v>
      </c>
      <c r="D16" s="32">
        <v>154.1</v>
      </c>
      <c r="E16" s="32">
        <v>526</v>
      </c>
      <c r="F16" s="32">
        <v>128.6</v>
      </c>
      <c r="G16" s="32">
        <v>349.2</v>
      </c>
    </row>
    <row r="17" spans="1:7">
      <c r="A17" t="s">
        <v>194</v>
      </c>
      <c r="B17" s="32">
        <v>150.17500000000001</v>
      </c>
      <c r="C17" s="32">
        <v>999.1</v>
      </c>
      <c r="D17" s="32">
        <v>145.91176470588235</v>
      </c>
      <c r="E17" s="32">
        <v>875.05882352941171</v>
      </c>
      <c r="F17" s="32">
        <v>155</v>
      </c>
      <c r="G17" s="32">
        <v>757.84848484848487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5101-2B70-4652-BD0B-A92E3B2740A4}">
  <sheetPr codeName="Sheet9">
    <outlinePr summaryBelow="0"/>
  </sheetPr>
  <dimension ref="B1:F15"/>
  <sheetViews>
    <sheetView showGridLines="0" workbookViewId="0">
      <selection activeCell="C8" sqref="C8"/>
    </sheetView>
  </sheetViews>
  <sheetFormatPr defaultRowHeight="16.5" outlineLevelRow="1" outlineLevelCol="1"/>
  <cols>
    <col min="3" max="3" width="7.125" bestFit="1" customWidth="1"/>
    <col min="4" max="6" width="11.625" bestFit="1" customWidth="1" outlineLevel="1"/>
  </cols>
  <sheetData>
    <row r="1" spans="2:6" ht="17.25" thickBot="1"/>
    <row r="2" spans="2:6">
      <c r="B2" s="38" t="s">
        <v>209</v>
      </c>
      <c r="C2" s="39"/>
      <c r="D2" s="45"/>
      <c r="E2" s="45"/>
      <c r="F2" s="45"/>
    </row>
    <row r="3" spans="2:6" collapsed="1">
      <c r="B3" s="37"/>
      <c r="C3" s="37"/>
      <c r="D3" s="46" t="s">
        <v>211</v>
      </c>
      <c r="E3" s="46" t="s">
        <v>206</v>
      </c>
      <c r="F3" s="46" t="s">
        <v>208</v>
      </c>
    </row>
    <row r="4" spans="2:6" ht="40.5" hidden="1" outlineLevel="1">
      <c r="B4" s="41"/>
      <c r="C4" s="41"/>
      <c r="D4" s="33"/>
      <c r="E4" s="48" t="s">
        <v>207</v>
      </c>
      <c r="F4" s="48" t="s">
        <v>207</v>
      </c>
    </row>
    <row r="5" spans="2:6">
      <c r="B5" s="42" t="s">
        <v>210</v>
      </c>
      <c r="C5" s="43"/>
      <c r="D5" s="40"/>
      <c r="E5" s="40"/>
      <c r="F5" s="40"/>
    </row>
    <row r="6" spans="2:6" outlineLevel="1">
      <c r="B6" s="41"/>
      <c r="C6" s="41" t="s">
        <v>154</v>
      </c>
      <c r="D6" s="34">
        <v>0.12</v>
      </c>
      <c r="E6" s="47">
        <v>0.15</v>
      </c>
      <c r="F6" s="47">
        <v>0.1</v>
      </c>
    </row>
    <row r="7" spans="2:6">
      <c r="B7" s="42" t="s">
        <v>212</v>
      </c>
      <c r="C7" s="43"/>
      <c r="D7" s="40"/>
      <c r="E7" s="40"/>
      <c r="F7" s="40"/>
    </row>
    <row r="8" spans="2:6" outlineLevel="1">
      <c r="B8" s="41"/>
      <c r="C8" s="41" t="s">
        <v>102</v>
      </c>
      <c r="D8" s="35">
        <v>4433440</v>
      </c>
      <c r="E8" s="35">
        <v>4282300</v>
      </c>
      <c r="F8" s="35">
        <v>4534200</v>
      </c>
    </row>
    <row r="9" spans="2:6" outlineLevel="1">
      <c r="B9" s="41"/>
      <c r="C9" s="41" t="s">
        <v>202</v>
      </c>
      <c r="D9" s="35">
        <v>411840</v>
      </c>
      <c r="E9" s="35">
        <v>397800</v>
      </c>
      <c r="F9" s="35">
        <v>421200</v>
      </c>
    </row>
    <row r="10" spans="2:6" outlineLevel="1">
      <c r="B10" s="41"/>
      <c r="C10" s="41" t="s">
        <v>203</v>
      </c>
      <c r="D10" s="35">
        <v>850080</v>
      </c>
      <c r="E10" s="35">
        <v>821100</v>
      </c>
      <c r="F10" s="35">
        <v>869400</v>
      </c>
    </row>
    <row r="11" spans="2:6" outlineLevel="1">
      <c r="B11" s="41"/>
      <c r="C11" s="41" t="s">
        <v>204</v>
      </c>
      <c r="D11" s="35">
        <v>818400</v>
      </c>
      <c r="E11" s="35">
        <v>790500</v>
      </c>
      <c r="F11" s="35">
        <v>837000</v>
      </c>
    </row>
    <row r="12" spans="2:6" ht="17.25" outlineLevel="1" thickBot="1">
      <c r="B12" s="44"/>
      <c r="C12" s="44" t="s">
        <v>205</v>
      </c>
      <c r="D12" s="36">
        <v>5728800</v>
      </c>
      <c r="E12" s="36">
        <v>5533500</v>
      </c>
      <c r="F12" s="36">
        <v>5859000</v>
      </c>
    </row>
    <row r="13" spans="2:6">
      <c r="B13" t="s">
        <v>213</v>
      </c>
    </row>
    <row r="14" spans="2:6">
      <c r="B14" t="s">
        <v>214</v>
      </c>
    </row>
    <row r="15" spans="2:6">
      <c r="B15" t="s">
        <v>215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G8"/>
  <sheetViews>
    <sheetView workbookViewId="0"/>
  </sheetViews>
  <sheetFormatPr defaultRowHeight="16.5"/>
  <cols>
    <col min="2" max="2" width="13" bestFit="1" customWidth="1"/>
    <col min="4" max="4" width="9.375" bestFit="1" customWidth="1"/>
    <col min="5" max="5" width="8.625" customWidth="1"/>
    <col min="6" max="6" width="11" bestFit="1" customWidth="1"/>
    <col min="7" max="7" width="10.875" bestFit="1" customWidth="1"/>
  </cols>
  <sheetData>
    <row r="2" spans="1:7">
      <c r="A2" t="s">
        <v>98</v>
      </c>
      <c r="E2" s="14"/>
      <c r="F2" s="14" t="s">
        <v>154</v>
      </c>
      <c r="G2" s="15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6" t="s">
        <v>155</v>
      </c>
      <c r="C4" s="9" t="s">
        <v>36</v>
      </c>
      <c r="D4" s="17">
        <v>458000</v>
      </c>
      <c r="E4" s="9">
        <v>11</v>
      </c>
      <c r="F4" s="9" t="s">
        <v>157</v>
      </c>
      <c r="G4" s="17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11">
        <v>39000</v>
      </c>
      <c r="E5" s="1">
        <v>12</v>
      </c>
      <c r="F5" s="1" t="s">
        <v>157</v>
      </c>
      <c r="G5" s="11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11">
        <v>42000</v>
      </c>
      <c r="E6" s="1">
        <v>23</v>
      </c>
      <c r="F6" s="1" t="s">
        <v>158</v>
      </c>
      <c r="G6" s="11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11">
        <v>62000</v>
      </c>
      <c r="E7" s="1">
        <v>15</v>
      </c>
      <c r="F7" s="1" t="s">
        <v>157</v>
      </c>
      <c r="G7" s="11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11">
        <v>155000</v>
      </c>
      <c r="E8" s="1">
        <v>42</v>
      </c>
      <c r="F8" s="1" t="s">
        <v>159</v>
      </c>
      <c r="G8" s="11">
        <f>D8*E8*(1-$G$2)</f>
        <v>5728800</v>
      </c>
    </row>
  </sheetData>
  <scenarios current="0" sqref="G4 G5 G6 G7 G8">
    <scenario name="할인율 증가" locked="1" count="1" user="Hello" comment="만든 사람 Hello 날짜 2025-05-15">
      <inputCells r="G2" val="0.15" numFmtId="9"/>
    </scenario>
    <scenario name="할인율 감소" locked="1" count="1" user="Hello" comment="만든 사람 Hello 날짜 2025-05-15">
      <inputCells r="G2" val="0.1" numFmtId="9"/>
    </scenario>
  </scenarios>
  <phoneticPr fontId="1" type="noConversion"/>
  <dataValidations disablePrompts="1" count="1">
    <dataValidation type="custom" errorStyle="warning" allowBlank="1" showInputMessage="1" showErrorMessage="1" errorTitle="입력확인" error="개수를 확인한 후 다시 입력하십시오._x000a_계속할까요?" promptTitle="그래프입력" prompt="판매량을_x000a_10으로 나눈_x000a_개수만큼만 입력" sqref="F4:F8" xr:uid="{82149B78-3458-4B9B-8645-E1D79D8D81D0}">
      <formula1>REPT("◆",($E$4:$E$8) / 10)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10"/>
  <sheetViews>
    <sheetView workbookViewId="0"/>
  </sheetViews>
  <sheetFormatPr defaultRowHeight="16.5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11">
        <v>14300</v>
      </c>
      <c r="D3" s="11">
        <v>13585</v>
      </c>
      <c r="E3" s="1">
        <v>95</v>
      </c>
    </row>
    <row r="4" spans="2:5">
      <c r="B4" s="1" t="s">
        <v>33</v>
      </c>
      <c r="C4" s="11">
        <v>10900</v>
      </c>
      <c r="D4" s="11">
        <v>11445</v>
      </c>
      <c r="E4" s="1">
        <v>105</v>
      </c>
    </row>
    <row r="5" spans="2:5">
      <c r="B5" s="1" t="s">
        <v>87</v>
      </c>
      <c r="C5" s="11">
        <v>18000</v>
      </c>
      <c r="D5" s="11">
        <v>27000</v>
      </c>
      <c r="E5" s="1">
        <v>150</v>
      </c>
    </row>
    <row r="6" spans="2:5">
      <c r="B6" s="1" t="s">
        <v>19</v>
      </c>
      <c r="C6" s="11">
        <v>13200</v>
      </c>
      <c r="D6" s="11">
        <v>11220</v>
      </c>
      <c r="E6" s="1">
        <v>85</v>
      </c>
    </row>
    <row r="7" spans="2:5">
      <c r="B7" s="1" t="s">
        <v>13</v>
      </c>
      <c r="C7" s="11">
        <v>10900</v>
      </c>
      <c r="D7" s="11">
        <v>9483</v>
      </c>
      <c r="E7" s="1">
        <v>87</v>
      </c>
    </row>
    <row r="8" spans="2:5">
      <c r="B8" s="1" t="s">
        <v>16</v>
      </c>
      <c r="C8" s="11">
        <v>11000</v>
      </c>
      <c r="D8" s="11">
        <v>20350</v>
      </c>
      <c r="E8" s="1">
        <v>185</v>
      </c>
    </row>
    <row r="9" spans="2:5">
      <c r="B9" s="1" t="s">
        <v>25</v>
      </c>
      <c r="C9" s="11">
        <v>28200</v>
      </c>
      <c r="D9" s="11">
        <v>33840</v>
      </c>
      <c r="E9" s="1">
        <v>120</v>
      </c>
    </row>
    <row r="10" spans="2:5">
      <c r="B10" s="1" t="s">
        <v>30</v>
      </c>
      <c r="C10" s="11">
        <v>11700</v>
      </c>
      <c r="D10" s="11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2:F10"/>
  <sheetViews>
    <sheetView workbookViewId="0"/>
  </sheetViews>
  <sheetFormatPr defaultRowHeight="16.5"/>
  <cols>
    <col min="1" max="1" width="3" customWidth="1"/>
    <col min="2" max="2" width="10" customWidth="1"/>
    <col min="3" max="3" width="11" customWidth="1"/>
    <col min="4" max="4" width="8.125" customWidth="1"/>
    <col min="5" max="5" width="12.625" customWidth="1"/>
    <col min="6" max="6" width="13.25" customWidth="1"/>
  </cols>
  <sheetData>
    <row r="2" spans="2:6">
      <c r="B2" s="18" t="s">
        <v>166</v>
      </c>
      <c r="C2" s="18" t="s">
        <v>167</v>
      </c>
      <c r="D2" s="19" t="s">
        <v>168</v>
      </c>
      <c r="E2" s="19" t="s">
        <v>185</v>
      </c>
      <c r="F2" s="19" t="s">
        <v>186</v>
      </c>
    </row>
    <row r="3" spans="2:6">
      <c r="B3" s="20" t="s">
        <v>169</v>
      </c>
      <c r="C3" s="21" t="s">
        <v>170</v>
      </c>
      <c r="D3" s="49">
        <v>1</v>
      </c>
      <c r="E3" s="22">
        <v>5</v>
      </c>
      <c r="F3" s="22">
        <v>124000</v>
      </c>
    </row>
    <row r="4" spans="2:6">
      <c r="B4" s="20" t="s">
        <v>171</v>
      </c>
      <c r="C4" s="21" t="s">
        <v>172</v>
      </c>
      <c r="D4" s="49" t="s">
        <v>187</v>
      </c>
      <c r="E4" s="22">
        <v>2</v>
      </c>
      <c r="F4" s="22">
        <v>299000</v>
      </c>
    </row>
    <row r="5" spans="2:6">
      <c r="B5" s="20" t="s">
        <v>173</v>
      </c>
      <c r="C5" s="21" t="s">
        <v>174</v>
      </c>
      <c r="D5" s="49">
        <v>-1</v>
      </c>
      <c r="E5" s="22">
        <v>5</v>
      </c>
      <c r="F5" s="22">
        <v>54000</v>
      </c>
    </row>
    <row r="6" spans="2:6">
      <c r="B6" s="20" t="s">
        <v>175</v>
      </c>
      <c r="C6" s="21" t="s">
        <v>176</v>
      </c>
      <c r="D6" s="49">
        <v>0</v>
      </c>
      <c r="E6" s="22">
        <v>4</v>
      </c>
      <c r="F6" s="22">
        <v>990000</v>
      </c>
    </row>
    <row r="7" spans="2:6">
      <c r="B7" s="20" t="s">
        <v>177</v>
      </c>
      <c r="C7" s="21" t="s">
        <v>178</v>
      </c>
      <c r="D7" s="49">
        <v>1</v>
      </c>
      <c r="E7" s="22">
        <v>9</v>
      </c>
      <c r="F7" s="22">
        <v>250000</v>
      </c>
    </row>
    <row r="8" spans="2:6">
      <c r="B8" s="20" t="s">
        <v>179</v>
      </c>
      <c r="C8" s="21" t="s">
        <v>180</v>
      </c>
      <c r="D8" s="49">
        <v>0</v>
      </c>
      <c r="E8" s="22">
        <v>10</v>
      </c>
      <c r="F8" s="22">
        <v>85000</v>
      </c>
    </row>
    <row r="9" spans="2:6">
      <c r="B9" s="20" t="s">
        <v>181</v>
      </c>
      <c r="C9" s="21" t="s">
        <v>182</v>
      </c>
      <c r="D9" s="49">
        <v>-1</v>
      </c>
      <c r="E9" s="22">
        <v>21</v>
      </c>
      <c r="F9" s="22">
        <v>342000</v>
      </c>
    </row>
    <row r="10" spans="2:6">
      <c r="B10" s="20" t="s">
        <v>183</v>
      </c>
      <c r="C10" s="21" t="s">
        <v>184</v>
      </c>
      <c r="D10" s="49">
        <v>1</v>
      </c>
      <c r="E10" s="22">
        <v>2</v>
      </c>
      <c r="F10" s="22">
        <v>450000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3:L24"/>
  <sheetViews>
    <sheetView workbookViewId="0"/>
  </sheetViews>
  <sheetFormatPr defaultRowHeight="16.5"/>
  <cols>
    <col min="1" max="1" width="11.125" bestFit="1" customWidth="1"/>
    <col min="3" max="3" width="26.375" customWidth="1"/>
    <col min="4" max="4" width="14.75" customWidth="1"/>
    <col min="7" max="7" width="12.875" customWidth="1"/>
    <col min="8" max="8" width="6.75" customWidth="1"/>
    <col min="10" max="10" width="25.6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45610</v>
      </c>
      <c r="B5" s="1" t="s">
        <v>20</v>
      </c>
      <c r="C5" s="3" t="s">
        <v>21</v>
      </c>
      <c r="D5" s="1" t="s">
        <v>22</v>
      </c>
      <c r="E5" s="13">
        <v>243</v>
      </c>
      <c r="F5" s="13">
        <v>10</v>
      </c>
      <c r="G5" s="13">
        <v>2430</v>
      </c>
    </row>
    <row r="6" spans="1:12">
      <c r="A6" s="2">
        <v>45610</v>
      </c>
      <c r="B6" s="1" t="s">
        <v>11</v>
      </c>
      <c r="C6" s="3" t="s">
        <v>12</v>
      </c>
      <c r="D6" s="1" t="s">
        <v>13</v>
      </c>
      <c r="E6" s="13">
        <v>178</v>
      </c>
      <c r="F6" s="13">
        <v>25</v>
      </c>
      <c r="G6" s="13">
        <v>4450</v>
      </c>
    </row>
    <row r="7" spans="1:12">
      <c r="A7" s="2"/>
      <c r="B7" s="1"/>
      <c r="C7" s="3"/>
      <c r="D7" s="1"/>
      <c r="E7" s="13"/>
      <c r="F7" s="13"/>
      <c r="G7" s="13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13"/>
      <c r="F8" s="13"/>
      <c r="G8" s="13"/>
      <c r="I8" s="1" t="s">
        <v>20</v>
      </c>
      <c r="J8" s="13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13"/>
      <c r="F9" s="13"/>
      <c r="G9" s="13"/>
      <c r="I9" s="1" t="s">
        <v>6</v>
      </c>
      <c r="J9" s="13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13"/>
      <c r="F10" s="13"/>
      <c r="G10" s="13"/>
      <c r="I10" s="1" t="s">
        <v>11</v>
      </c>
      <c r="J10" s="13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13"/>
      <c r="F11" s="13"/>
      <c r="G11" s="13"/>
      <c r="I11" s="1" t="s">
        <v>14</v>
      </c>
      <c r="J11" s="13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13"/>
      <c r="F12" s="13"/>
      <c r="G12" s="13"/>
      <c r="I12" s="1" t="s">
        <v>23</v>
      </c>
      <c r="J12" s="13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13"/>
      <c r="F13" s="13"/>
      <c r="G13" s="13"/>
      <c r="I13" s="1" t="s">
        <v>28</v>
      </c>
      <c r="J13" s="13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13"/>
      <c r="F14" s="13"/>
      <c r="G14" s="13"/>
      <c r="I14" s="1" t="s">
        <v>70</v>
      </c>
      <c r="J14" s="13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13"/>
      <c r="F15" s="13"/>
      <c r="G15" s="13"/>
      <c r="I15" s="1" t="s">
        <v>80</v>
      </c>
      <c r="J15" s="13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13"/>
      <c r="F16" s="13"/>
      <c r="G16" s="13"/>
      <c r="I16" s="1" t="s">
        <v>50</v>
      </c>
      <c r="J16" s="13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13"/>
      <c r="F17" s="13"/>
      <c r="G17" s="13"/>
      <c r="I17" s="1" t="s">
        <v>73</v>
      </c>
      <c r="J17" s="13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13"/>
      <c r="F18" s="13"/>
      <c r="G18" s="13"/>
      <c r="I18" s="1" t="s">
        <v>39</v>
      </c>
      <c r="J18" s="13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13"/>
      <c r="F19" s="13"/>
      <c r="G19" s="13"/>
      <c r="I19" s="1" t="s">
        <v>47</v>
      </c>
      <c r="J19" s="13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13"/>
      <c r="F20" s="13"/>
      <c r="G20" s="13"/>
      <c r="I20" s="1" t="s">
        <v>59</v>
      </c>
      <c r="J20" s="13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13"/>
      <c r="F21" s="13"/>
      <c r="G21" s="13"/>
      <c r="I21" s="1" t="s">
        <v>85</v>
      </c>
      <c r="J21" s="13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13"/>
      <c r="F22" s="13"/>
      <c r="G22" s="13"/>
      <c r="I22" s="1" t="s">
        <v>17</v>
      </c>
      <c r="J22" s="13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13"/>
      <c r="F23" s="13"/>
      <c r="G23" s="13"/>
    </row>
    <row r="24" spans="1:12">
      <c r="A24" s="2"/>
      <c r="B24" s="1"/>
      <c r="C24" s="3"/>
      <c r="D24" s="1"/>
      <c r="E24" s="13"/>
      <c r="F24" s="13"/>
      <c r="G24" s="13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주문하기">
          <controlPr defaultSize="0" autoLine="0" autoPict="0" r:id="rId5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4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계산작업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금액</vt:lpstr>
      <vt:lpstr>할인율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채민 홍</cp:lastModifiedBy>
  <dcterms:created xsi:type="dcterms:W3CDTF">2023-08-09T00:13:15Z</dcterms:created>
  <dcterms:modified xsi:type="dcterms:W3CDTF">2025-05-15T11:59:45Z</dcterms:modified>
</cp:coreProperties>
</file>