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108fad9ccb1402/바탕 화면/2025_기출문제집_컴활1급실기_학습자료_241206 update/02 최신기출유형/06회/"/>
    </mc:Choice>
  </mc:AlternateContent>
  <xr:revisionPtr revIDLastSave="25" documentId="13_ncr:1_{1F981D52-CA73-4FDF-8097-BA12C6D5E9A2}" xr6:coauthVersionLast="47" xr6:coauthVersionMax="47" xr10:uidLastSave="{2BD8AC65-842D-434F-A97E-19106F03EC7D}"/>
  <bookViews>
    <workbookView xWindow="-108" yWindow="-108" windowWidth="23256" windowHeight="12456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10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  <definedName name="아시클로버정">'분석작업-2'!$G$4</definedName>
    <definedName name="할인율">'분석작업-2'!$G$2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1"/>
                <x16:calculatedTimeColumn columnName="등록일자(월 인덱스)" columnId="등록일자(월 인덱스)" contentType="monthsindex" isSelected="1"/>
                <x16:calculatedTimeColumn columnName="등록일자(월)" columnId="등록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" i="3" l="1"/>
  <c r="G32" i="3" a="1"/>
  <c r="G32" i="3" s="1"/>
  <c r="H32" i="3" a="1"/>
  <c r="H32" i="3" s="1"/>
  <c r="G33" i="3" a="1"/>
  <c r="G33" i="3" s="1"/>
  <c r="H33" i="3" a="1"/>
  <c r="H33" i="3" s="1"/>
  <c r="G34" i="3" a="1"/>
  <c r="G34" i="3" s="1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H14" i="3"/>
  <c r="H13" i="3"/>
  <c r="H3" i="3"/>
  <c r="H25" i="3"/>
  <c r="H17" i="3"/>
  <c r="H27" i="3"/>
  <c r="H6" i="3"/>
  <c r="H4" i="3"/>
  <c r="H12" i="3"/>
  <c r="H10" i="3"/>
  <c r="H7" i="3"/>
  <c r="H9" i="3"/>
  <c r="H20" i="3"/>
  <c r="H19" i="3"/>
  <c r="H8" i="3"/>
  <c r="H24" i="3"/>
  <c r="H22" i="3"/>
  <c r="H23" i="3"/>
  <c r="H26" i="3"/>
  <c r="H5" i="3"/>
  <c r="H11" i="3"/>
  <c r="H18" i="3"/>
  <c r="H28" i="3"/>
  <c r="H15" i="3"/>
  <c r="H21" i="3"/>
  <c r="H16" i="3"/>
  <c r="E14" i="3"/>
  <c r="E13" i="3"/>
  <c r="E3" i="3"/>
  <c r="E25" i="3"/>
  <c r="E17" i="3"/>
  <c r="E27" i="3"/>
  <c r="E6" i="3"/>
  <c r="E4" i="3"/>
  <c r="E12" i="3"/>
  <c r="E10" i="3"/>
  <c r="E7" i="3"/>
  <c r="E9" i="3"/>
  <c r="E20" i="3"/>
  <c r="E19" i="3"/>
  <c r="E8" i="3"/>
  <c r="E24" i="3"/>
  <c r="E22" i="3"/>
  <c r="E23" i="3"/>
  <c r="E26" i="3"/>
  <c r="E5" i="3"/>
  <c r="E11" i="3"/>
  <c r="E18" i="3"/>
  <c r="E28" i="3"/>
  <c r="E15" i="3"/>
  <c r="E21" i="3"/>
  <c r="E16" i="3"/>
  <c r="A36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6E79298-B169-4826-B060-8AFA5AA2A842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4EFAF73D-5B2F-44BB-89FB-03DD5CCCC1DA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codePage="949" sourceFile="C:\OA\판매정보.txt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<sst xmlns="http://schemas.openxmlformats.org/spreadsheetml/2006/main" count="402" uniqueCount="213">
  <si>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</si>
  <si>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</si>
  <si>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</si>
  <si>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</si>
  <si>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</si>
  <si>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</si>
  <si>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</si>
  <si>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</si>
  <si>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</si>
  <si>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</si>
  <si>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</si>
  <si>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</si>
  <si>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</si>
  <si>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</si>
  <si>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</si>
  <si>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</si>
  <si>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</si>
  <si>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</si>
  <si>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</si>
  <si>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</si>
  <si>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</si>
  <si>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</si>
  <si>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</si>
  <si>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</si>
  <si>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</si>
  <si>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</si>
  <si>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</si>
  <si>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</si>
  <si>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</si>
  <si>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</si>
  <si>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</si>
  <si>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</si>
  <si>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</si>
  <si>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</si>
  <si>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</si>
  <si>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</si>
  <si>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</si>
  <si>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</si>
  <si>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</si>
  <si>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</si>
  <si>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</si>
  <si>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</si>
  <si>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</si>
  <si>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</si>
  <si>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</si>
  <si>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</si>
  <si>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</si>
  <si>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</si>
  <si>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</si>
  <si>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</si>
  <si>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</si>
  <si>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</si>
  <si>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</si>
  <si>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</si>
  <si>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</si>
  <si>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</si>
  <si>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</si>
  <si>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</si>
  <si>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</si>
  <si>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</si>
  <si>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</si>
  <si>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</si>
  <si>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</si>
  <si>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</si>
  <si>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</si>
  <si>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</si>
  <si>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</si>
  <si>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</si>
  <si>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</si>
  <si>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</si>
  <si>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</si>
  <si>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</si>
  <si>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</si>
  <si>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</si>
  <si>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</si>
  <si>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</si>
  <si>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</si>
  <si>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</si>
  <si>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</si>
  <si>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</si>
  <si>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</si>
  <si>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</si>
  <si>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</si>
  <si>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</si>
  <si>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</si>
  <si>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</si>
  <si>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</si>
  <si>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</si>
  <si>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</si>
  <si>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</si>
  <si>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</si>
  <si>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</si>
  <si>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</si>
  <si>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</si>
  <si>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</si>
  <si>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</si>
  <si>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</si>
  <si>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</si>
  <si>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</si>
  <si>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</si>
  <si>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</si>
  <si>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</si>
  <si>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</si>
  <si>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</si>
  <si>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</si>
  <si>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</si>
  <si>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</si>
  <si>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</si>
  <si>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</si>
  <si>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</si>
  <si>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</si>
  <si>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</si>
  <si>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</si>
  <si>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</si>
  <si>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</si>
  <si>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</si>
  <si>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</si>
  <si>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</si>
  <si>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</si>
  <si>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</si>
  <si>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</si>
  <si>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</si>
  <si>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</si>
  <si>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</si>
  <si>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</si>
  <si>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</si>
  <si>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</si>
  <si>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</si>
  <si>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</si>
  <si>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</si>
  <si>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</si>
  <si>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</si>
  <si>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</si>
  <si>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</si>
  <si>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</si>
  <si>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</si>
  <si>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</si>
  <si>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</si>
  <si>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</si>
  <si>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</si>
  <si>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</si>
  <si>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</si>
  <si>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</si>
  <si>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</si>
  <si>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</si>
  <si>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</si>
  <si>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</si>
  <si>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</si>
  <si>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</si>
  <si>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</si>
  <si>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</si>
  <si>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</si>
  <si>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</si>
  <si>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</si>
  <si>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</si>
  <si>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</si>
  <si>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</si>
  <si>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</si>
  <si>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</si>
  <si>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</si>
  <si>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</si>
  <si>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</si>
  <si>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</si>
  <si>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</si>
  <si>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</si>
  <si>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</si>
  <si>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</si>
  <si>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</si>
  <si>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</si>
  <si>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</si>
  <si>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</si>
  <si>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</si>
  <si>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</si>
  <si>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</si>
  <si>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</si>
  <si>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</si>
  <si>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</si>
  <si>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</si>
  <si>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</si>
  <si>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</si>
  <si>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</si>
  <si>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</si>
  <si>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</si>
  <si>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</si>
  <si>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</si>
  <si>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</si>
  <si>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</si>
  <si>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</si>
  <si>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</si>
  <si>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</si>
  <si>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</si>
  <si>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</si>
  <si>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평균: 실적</t>
  </si>
  <si>
    <t>평균: 단가</t>
  </si>
  <si>
    <t>근화제약</t>
  </si>
  <si>
    <t>대화제약</t>
  </si>
  <si>
    <t>총합계</t>
  </si>
  <si>
    <t>2018</t>
  </si>
  <si>
    <t>2019</t>
  </si>
  <si>
    <t>2020</t>
  </si>
  <si>
    <t>등록일자(연도)</t>
  </si>
  <si>
    <t>값</t>
  </si>
  <si>
    <t>할인율 증가</t>
  </si>
  <si>
    <t>만든 사람 오유진 날짜 2025-04-15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</si>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</sst>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&quot;남&quot;&quot;성&quot;;&quot;여&quot;&quot;성&quot;;&quot;공&quot;&quot;통&quot;;&quot;반&quot;&quot;품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177" fontId="5" fillId="0" borderId="1" xfId="3" applyNumberFormat="1" applyFont="1" applyBorder="1" applyAlignment="1">
      <alignment horizontal="center" vertical="center"/>
    </xf>
    <xf numFmtId="41" fontId="5" fillId="0" borderId="1" xfId="1" applyFont="1" applyFill="1" applyBorder="1" applyAlignment="1">
      <alignment horizontal="right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5D-4F55-BB79-48E1392F1F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052463"/>
        <c:axId val="1703049103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703049103"/>
        <c:scaling>
          <c:orientation val="minMax"/>
        </c:scaling>
        <c:delete val="0"/>
        <c:axPos val="r"/>
        <c:numFmt formatCode="General\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3052463"/>
        <c:crosses val="max"/>
        <c:crossBetween val="between"/>
      </c:valAx>
      <c:catAx>
        <c:axId val="17030524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03049103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4F57BEF4-BFA8-B226-798B-BF1CBF3E6150}"/>
            </a:ext>
          </a:extLst>
        </xdr:cNvPr>
        <xdr:cNvSpPr/>
      </xdr:nvSpPr>
      <xdr:spPr>
        <a:xfrm>
          <a:off x="2446020" y="2430780"/>
          <a:ext cx="960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9A1E552B-F942-7575-2BD8-628DC6C8EFE4}"/>
            </a:ext>
          </a:extLst>
        </xdr:cNvPr>
        <xdr:cNvSpPr/>
      </xdr:nvSpPr>
      <xdr:spPr>
        <a:xfrm>
          <a:off x="3406140" y="243078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오유진" refreshedDate="45762.384442361108" backgroundQuery="1" createdVersion="8" refreshedVersion="8" minRefreshableVersion="3" recordCount="0" supportSubquery="1" supportAdvancedDrill="1" xr:uid="{3C763452-3C5F-4FC8-8D9A-BA011E35D167}">
  <cacheSource type="external" connectionId="1"/>
  <cacheFields count="4">
    <cacheField name="[Measures].[평균: 실적]" caption="평균: 실적" numFmtId="0" hierarchy="12" level="32767"/>
    <cacheField name="[Measures].[평균: 단가]" caption="평균: 단가" numFmtId="0" hierarchy="13" level="32767"/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2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2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3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2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2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4BF958-93B8-4438-8F55-2170E2EED179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dataField="1" compact="0" showAll="0"/>
    <pivotField dataField="1" compact="0" showAll="0"/>
    <pivotField axis="axisRow" compact="0" allDrilled="1" showAll="0" sortType="descending" defaultAttributeDrillState="1">
      <items count="11"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Col" compact="0" allDrilled="1" showAll="0" dataSourceSort="1" defaultAttributeDrillState="1">
      <items count="4">
        <item x="0"/>
        <item x="1"/>
        <item x="2"/>
        <item t="default"/>
      </items>
    </pivotField>
  </pivotFields>
  <rowFields count="1">
    <field x="2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3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0" subtotal="average" baseField="2" baseItem="0" numFmtId="176"/>
    <dataField name="평균: 단가" fld="1" subtotal="average" baseField="2" baseItem="0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workbookViewId="0">
      <selection activeCell="F38" sqref="F38"/>
    </sheetView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3" t="s">
        <v>191</v>
      </c>
    </row>
    <row r="36" spans="1:6">
      <c r="A36" t="b">
        <f>AND(MID(A3,4,1)&gt;="5",OR(MONTH(E3)=3,MONTH(E3)=9))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115" zoomScaleNormal="100" zoomScaleSheetLayoutView="115" workbookViewId="0">
      <selection activeCell="F4" sqref="F4"/>
    </sheetView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2">
        <v>150</v>
      </c>
    </row>
    <row r="6" spans="2:4">
      <c r="B6" s="7" t="s">
        <v>86</v>
      </c>
      <c r="C6" s="8">
        <v>42</v>
      </c>
      <c r="D6" s="22">
        <v>190</v>
      </c>
    </row>
    <row r="7" spans="2:4">
      <c r="B7" s="7" t="s">
        <v>48</v>
      </c>
      <c r="C7" s="8">
        <v>45</v>
      </c>
      <c r="D7" s="22">
        <v>139</v>
      </c>
    </row>
    <row r="8" spans="2:4">
      <c r="B8" s="7" t="s">
        <v>89</v>
      </c>
      <c r="C8" s="8">
        <v>159</v>
      </c>
      <c r="D8" s="22">
        <v>124</v>
      </c>
    </row>
    <row r="9" spans="2:4">
      <c r="B9" s="7" t="s">
        <v>90</v>
      </c>
      <c r="C9" s="8">
        <v>54</v>
      </c>
      <c r="D9" s="22">
        <v>129</v>
      </c>
    </row>
    <row r="10" spans="2:4">
      <c r="B10" s="7" t="s">
        <v>24</v>
      </c>
      <c r="C10" s="8">
        <v>120</v>
      </c>
      <c r="D10" s="22">
        <v>297</v>
      </c>
    </row>
    <row r="11" spans="2:4">
      <c r="B11" s="7" t="s">
        <v>91</v>
      </c>
      <c r="C11" s="8">
        <v>111</v>
      </c>
      <c r="D11" s="22">
        <v>268</v>
      </c>
    </row>
    <row r="12" spans="2:4">
      <c r="B12" s="7" t="s">
        <v>92</v>
      </c>
      <c r="C12" s="8">
        <v>4996</v>
      </c>
      <c r="D12" s="22">
        <v>118</v>
      </c>
    </row>
    <row r="13" spans="2:4">
      <c r="B13" s="7" t="s">
        <v>93</v>
      </c>
      <c r="C13" s="8">
        <v>15459</v>
      </c>
      <c r="D13" s="22">
        <v>134</v>
      </c>
    </row>
    <row r="14" spans="2:4">
      <c r="B14" s="7" t="s">
        <v>94</v>
      </c>
      <c r="C14" s="8">
        <v>448</v>
      </c>
      <c r="D14" s="22">
        <v>89</v>
      </c>
    </row>
    <row r="15" spans="2:4">
      <c r="B15" s="7" t="s">
        <v>77</v>
      </c>
      <c r="C15" s="8">
        <v>114</v>
      </c>
      <c r="D15" s="22">
        <v>118</v>
      </c>
    </row>
    <row r="16" spans="2:4">
      <c r="B16" s="7" t="s">
        <v>95</v>
      </c>
      <c r="C16" s="8">
        <v>441</v>
      </c>
      <c r="D16" s="22">
        <v>151</v>
      </c>
    </row>
    <row r="17" spans="2:4">
      <c r="B17" s="7" t="s">
        <v>96</v>
      </c>
      <c r="C17" s="8">
        <v>51</v>
      </c>
      <c r="D17" s="22">
        <v>89</v>
      </c>
    </row>
    <row r="18" spans="2:4">
      <c r="B18" s="7" t="s">
        <v>51</v>
      </c>
      <c r="C18" s="8">
        <v>82</v>
      </c>
      <c r="D18" s="22">
        <v>118</v>
      </c>
    </row>
    <row r="19" spans="2:4">
      <c r="B19" s="7" t="s">
        <v>97</v>
      </c>
      <c r="C19" s="8">
        <v>165</v>
      </c>
      <c r="D19" s="22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opLeftCell="A19" workbookViewId="0">
      <selection activeCell="A33" sqref="A33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108</v>
      </c>
      <c r="B3" s="2">
        <v>44102</v>
      </c>
      <c r="C3" s="3" t="s">
        <v>109</v>
      </c>
      <c r="D3" s="1" t="s">
        <v>25</v>
      </c>
      <c r="E3" s="10" t="str">
        <f>IF(LEFT(C3,2)=LEFT(D3,2),SUBSTITUTE(C3," ","★",1),C3)</f>
        <v>경인★파모티딘정 40mg</v>
      </c>
      <c r="F3" s="11">
        <v>119000</v>
      </c>
      <c r="G3" s="1">
        <v>89</v>
      </c>
      <c r="H3" s="40" t="str">
        <f>IFERROR(TEXT(F3*G3,"#,##0원"),"")</f>
        <v>10,591,000원</v>
      </c>
      <c r="I3" s="1"/>
    </row>
    <row r="4" spans="1:9">
      <c r="A4" s="1" t="s">
        <v>117</v>
      </c>
      <c r="B4" s="2">
        <v>44082</v>
      </c>
      <c r="C4" s="3" t="s">
        <v>118</v>
      </c>
      <c r="D4" s="1" t="s">
        <v>119</v>
      </c>
      <c r="E4" s="10" t="str">
        <f>IF(LEFT(C4,2)=LEFT(D4,2),SUBSTITUTE(C4," ","★",1),C4)</f>
        <v>염화리소짐정 90mg</v>
      </c>
      <c r="F4" s="11">
        <v>62000</v>
      </c>
      <c r="G4" s="1">
        <v>105</v>
      </c>
      <c r="H4" s="40" t="str">
        <f>IFERROR(TEXT(F4*G4,"#,##0원"),"")</f>
        <v>6,510,000원</v>
      </c>
      <c r="I4" s="1"/>
    </row>
    <row r="5" spans="1:9">
      <c r="A5" s="1" t="s">
        <v>78</v>
      </c>
      <c r="B5" s="2">
        <v>43957</v>
      </c>
      <c r="C5" s="3" t="s">
        <v>142</v>
      </c>
      <c r="D5" s="1" t="s">
        <v>36</v>
      </c>
      <c r="E5" s="10" t="str">
        <f>IF(LEFT(C5,2)=LEFT(D5,2),SUBSTITUTE(C5," ","★",1),C5)</f>
        <v>구루메포민정 500mg</v>
      </c>
      <c r="F5" s="11">
        <v>70000</v>
      </c>
      <c r="G5" s="1">
        <v>288</v>
      </c>
      <c r="H5" s="40" t="str">
        <f>IFERROR(TEXT(F5*G5,"#,##0원"),"")</f>
        <v>20,160,000원</v>
      </c>
      <c r="I5" s="1"/>
    </row>
    <row r="6" spans="1:9">
      <c r="A6" s="1" t="s">
        <v>85</v>
      </c>
      <c r="B6" s="2">
        <v>43928</v>
      </c>
      <c r="C6" s="3" t="s">
        <v>116</v>
      </c>
      <c r="D6" s="1" t="s">
        <v>36</v>
      </c>
      <c r="E6" s="10" t="str">
        <f>IF(LEFT(C6,2)=LEFT(D6,2),SUBSTITUTE(C6," ","★",1),C6)</f>
        <v>국제★각시원정 10mg</v>
      </c>
      <c r="F6" s="11">
        <v>42000</v>
      </c>
      <c r="G6" s="1">
        <v>190</v>
      </c>
      <c r="H6" s="40" t="str">
        <f>IFERROR(TEXT(F6*G6,"#,##0원"),"")</f>
        <v>7,980,000원</v>
      </c>
      <c r="I6" s="1"/>
    </row>
    <row r="7" spans="1:9">
      <c r="A7" s="1" t="s">
        <v>124</v>
      </c>
      <c r="B7" s="2">
        <v>43892</v>
      </c>
      <c r="C7" s="3" t="s">
        <v>125</v>
      </c>
      <c r="D7" s="1" t="s">
        <v>8</v>
      </c>
      <c r="E7" s="10" t="str">
        <f>IF(LEFT(C7,2)=LEFT(D7,2),SUBSTITUTE(C7," ","★",1),C7)</f>
        <v>노플록사신정 100mg</v>
      </c>
      <c r="F7" s="11">
        <v>125000</v>
      </c>
      <c r="G7" s="1">
        <v>134</v>
      </c>
      <c r="H7" s="40" t="str">
        <f>IFERROR(TEXT(F7*G7,"#,##0원"),"")</f>
        <v>16,750,000원</v>
      </c>
      <c r="I7" s="1"/>
    </row>
    <row r="8" spans="1:9">
      <c r="A8" s="1" t="s">
        <v>132</v>
      </c>
      <c r="B8" s="2">
        <v>43870</v>
      </c>
      <c r="C8" s="3" t="s">
        <v>133</v>
      </c>
      <c r="D8" s="1" t="s">
        <v>8</v>
      </c>
      <c r="E8" s="10" t="str">
        <f>IF(LEFT(C8,2)=LEFT(D8,2),SUBSTITUTE(C8," ","★",1),C8)</f>
        <v>딜티아젬서방정 90mg</v>
      </c>
      <c r="F8" s="11">
        <v>159000</v>
      </c>
      <c r="G8" s="1">
        <v>124</v>
      </c>
      <c r="H8" s="40" t="str">
        <f>IFERROR(TEXT(F8*G8,"#,##0원"),"")</f>
        <v>19,716,000원</v>
      </c>
      <c r="I8" s="1"/>
    </row>
    <row r="9" spans="1:9">
      <c r="A9" s="1" t="s">
        <v>126</v>
      </c>
      <c r="B9" s="2">
        <v>43736</v>
      </c>
      <c r="C9" s="3" t="s">
        <v>127</v>
      </c>
      <c r="D9" s="1" t="s">
        <v>8</v>
      </c>
      <c r="E9" s="10" t="str">
        <f>IF(LEFT(C9,2)=LEFT(D9,2),SUBSTITUTE(C9," ","★",1),C9)</f>
        <v>딜티아젬서방정 30mg</v>
      </c>
      <c r="F9" s="11">
        <v>53000</v>
      </c>
      <c r="G9" s="1">
        <v>151</v>
      </c>
      <c r="H9" s="40" t="str">
        <f>IFERROR(TEXT(F9*G9,"#,##0원"),"")</f>
        <v>8,003,000원</v>
      </c>
      <c r="I9" s="1"/>
    </row>
    <row r="10" spans="1:9">
      <c r="A10" s="1" t="s">
        <v>122</v>
      </c>
      <c r="B10" s="2">
        <v>43683</v>
      </c>
      <c r="C10" s="3" t="s">
        <v>123</v>
      </c>
      <c r="D10" s="1" t="s">
        <v>8</v>
      </c>
      <c r="E10" s="10" t="str">
        <f>IF(LEFT(C10,2)=LEFT(D10,2),SUBSTITUTE(C10," ","★",1),C10)</f>
        <v>프로치온아미드정 250mg</v>
      </c>
      <c r="F10" s="11">
        <v>80000</v>
      </c>
      <c r="G10" s="1">
        <v>139</v>
      </c>
      <c r="H10" s="40" t="str">
        <f>IFERROR(TEXT(F10*G10,"#,##0원"),"")</f>
        <v>11,120,000원</v>
      </c>
      <c r="I10" s="1"/>
    </row>
    <row r="11" spans="1:9">
      <c r="A11" s="1" t="s">
        <v>122</v>
      </c>
      <c r="B11" s="2">
        <v>43675</v>
      </c>
      <c r="C11" s="3" t="s">
        <v>143</v>
      </c>
      <c r="D11" s="1" t="s">
        <v>119</v>
      </c>
      <c r="E11" s="10" t="str">
        <f>IF(LEFT(C11,2)=LEFT(D11,2),SUBSTITUTE(C11," ","★",1),C11)</f>
        <v>민중게로비솔주★10mg</v>
      </c>
      <c r="F11" s="11">
        <v>69710</v>
      </c>
      <c r="G11" s="1">
        <v>124</v>
      </c>
      <c r="H11" s="40" t="str">
        <f>IFERROR(TEXT(F11*G11,"#,##0원"),"")</f>
        <v>8,644,040원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>IF(LEFT(C12,2)=LEFT(D12,2),SUBSTITUTE(C12," ","★",1),C12)</f>
        <v>아테놀올정 100mg</v>
      </c>
      <c r="F12" s="11">
        <v>155000</v>
      </c>
      <c r="G12" s="1">
        <v>103</v>
      </c>
      <c r="H12" s="40" t="str">
        <f>IFERROR(TEXT(F12*G12,"#,##0원"),"")</f>
        <v>15,965,000원</v>
      </c>
      <c r="I12" s="1"/>
    </row>
    <row r="13" spans="1:9">
      <c r="A13" s="1" t="s">
        <v>106</v>
      </c>
      <c r="B13" s="2">
        <v>43591</v>
      </c>
      <c r="C13" s="3" t="s">
        <v>107</v>
      </c>
      <c r="D13" s="1" t="s">
        <v>25</v>
      </c>
      <c r="E13" s="10" t="str">
        <f>IF(LEFT(C13,2)=LEFT(D13,2),SUBSTITUTE(C13," ","★",1),C13)</f>
        <v>경인★염화리소짐정 90mg</v>
      </c>
      <c r="F13" s="11">
        <v>52000</v>
      </c>
      <c r="G13" s="1">
        <v>118</v>
      </c>
      <c r="H13" s="40" t="str">
        <f>IFERROR(TEXT(F13*G13,"#,##0원"),"")</f>
        <v>6,136,000원</v>
      </c>
      <c r="I13" s="1"/>
    </row>
    <row r="14" spans="1:9">
      <c r="A14" s="1" t="s">
        <v>44</v>
      </c>
      <c r="B14" s="2">
        <v>43564</v>
      </c>
      <c r="C14" s="3" t="s">
        <v>105</v>
      </c>
      <c r="D14" s="1" t="s">
        <v>36</v>
      </c>
      <c r="E14" s="10" t="str">
        <f>IF(LEFT(C14,2)=LEFT(D14,2),SUBSTITUTE(C14," ","★",1),C14)</f>
        <v>국제★구루메포민정 250mg</v>
      </c>
      <c r="F14" s="11">
        <v>59000</v>
      </c>
      <c r="G14" s="1">
        <v>129</v>
      </c>
      <c r="H14" s="40" t="str">
        <f>IFERROR(TEXT(F14*G14,"#,##0원"),"")</f>
        <v>7,611,000원</v>
      </c>
      <c r="I14" s="1"/>
    </row>
    <row r="15" spans="1:9">
      <c r="A15" s="1" t="s">
        <v>148</v>
      </c>
      <c r="B15" s="2">
        <v>43533</v>
      </c>
      <c r="C15" s="3" t="s">
        <v>149</v>
      </c>
      <c r="D15" s="1" t="s">
        <v>25</v>
      </c>
      <c r="E15" s="10" t="str">
        <f>IF(LEFT(C15,2)=LEFT(D15,2),SUBSTITUTE(C15," ","★",1),C15)</f>
        <v>아테놀올정 50mg</v>
      </c>
      <c r="F15" s="11">
        <v>10300</v>
      </c>
      <c r="G15" s="1">
        <v>89</v>
      </c>
      <c r="H15" s="40" t="str">
        <f>IFERROR(TEXT(F15*G15,"#,##0원"),"")</f>
        <v>916,700원</v>
      </c>
      <c r="I15" s="1"/>
    </row>
    <row r="16" spans="1:9">
      <c r="A16" s="1" t="s">
        <v>11</v>
      </c>
      <c r="B16" s="2">
        <v>43512</v>
      </c>
      <c r="C16" s="3" t="s">
        <v>104</v>
      </c>
      <c r="D16" s="1" t="s">
        <v>8</v>
      </c>
      <c r="E16" s="10" t="str">
        <f>IF(LEFT(C16,2)=LEFT(D16,2),SUBSTITUTE(C16," ","★",1),C16)</f>
        <v>건웅★로딘정 100mg</v>
      </c>
      <c r="F16" s="11">
        <v>178000</v>
      </c>
      <c r="G16" s="1">
        <v>115</v>
      </c>
      <c r="H16" s="40" t="str">
        <f>IFERROR(TEXT(F16*G16,"#,##0원"),"")</f>
        <v>20,470,000원</v>
      </c>
      <c r="I16" s="1"/>
    </row>
    <row r="17" spans="1:9">
      <c r="A17" s="1" t="s">
        <v>112</v>
      </c>
      <c r="B17" s="2">
        <v>43309</v>
      </c>
      <c r="C17" s="3" t="s">
        <v>113</v>
      </c>
      <c r="D17" s="1" t="s">
        <v>36</v>
      </c>
      <c r="E17" s="10" t="str">
        <f>IF(LEFT(C17,2)=LEFT(D17,2),SUBSTITUTE(C17," ","★",1),C17)</f>
        <v>아시클로버정 200mg</v>
      </c>
      <c r="F17" s="11">
        <v>458000</v>
      </c>
      <c r="G17" s="1">
        <v>118</v>
      </c>
      <c r="H17" s="40" t="str">
        <f>IFERROR(TEXT(F17*G17,"#,##0원"),"")</f>
        <v>54,044,000원</v>
      </c>
      <c r="I17" s="1"/>
    </row>
    <row r="18" spans="1:9">
      <c r="A18" s="1" t="s">
        <v>144</v>
      </c>
      <c r="B18" s="2">
        <v>43286</v>
      </c>
      <c r="C18" s="3" t="s">
        <v>145</v>
      </c>
      <c r="D18" s="1" t="s">
        <v>25</v>
      </c>
      <c r="E18" s="10" t="str">
        <f>IF(LEFT(C18,2)=LEFT(D18,2),SUBSTITUTE(C18," ","★",1),C18)</f>
        <v>경인★파모티딘정 20mg</v>
      </c>
      <c r="F18" s="11">
        <v>66000</v>
      </c>
      <c r="G18" s="1">
        <v>118</v>
      </c>
      <c r="H18" s="40" t="str">
        <f>IFERROR(TEXT(F18*G18,"#,##0원"),"")</f>
        <v>7,788,000원</v>
      </c>
      <c r="I18" s="1"/>
    </row>
    <row r="19" spans="1:9">
      <c r="A19" s="1" t="s">
        <v>130</v>
      </c>
      <c r="B19" s="2">
        <v>43260</v>
      </c>
      <c r="C19" s="3" t="s">
        <v>131</v>
      </c>
      <c r="D19" s="1" t="s">
        <v>119</v>
      </c>
      <c r="E19" s="10" t="str">
        <f>IF(LEFT(C19,2)=LEFT(D19,2),SUBSTITUTE(C19," ","★",1),C19)</f>
        <v>염산라니티딘정 300mg</v>
      </c>
      <c r="F19" s="11">
        <v>242000</v>
      </c>
      <c r="G19" s="1">
        <v>115</v>
      </c>
      <c r="H19" s="40" t="str">
        <f>IFERROR(TEXT(F19*G19,"#,##0원"),"")</f>
        <v>27,830,000원</v>
      </c>
      <c r="I19" s="1"/>
    </row>
    <row r="20" spans="1:9">
      <c r="A20" s="1" t="s">
        <v>128</v>
      </c>
      <c r="B20" s="2">
        <v>43239</v>
      </c>
      <c r="C20" s="3" t="s">
        <v>129</v>
      </c>
      <c r="D20" s="1" t="s">
        <v>8</v>
      </c>
      <c r="E20" s="10" t="str">
        <f>IF(LEFT(C20,2)=LEFT(D20,2),SUBSTITUTE(C20," ","★",1),C20)</f>
        <v>로딘정 200mg</v>
      </c>
      <c r="F20" s="11">
        <v>235000</v>
      </c>
      <c r="G20" s="1">
        <v>151</v>
      </c>
      <c r="H20" s="40" t="str">
        <f>IFERROR(TEXT(F20*G20,"#,##0원"),"")</f>
        <v>35,485,000원</v>
      </c>
      <c r="I20" s="1"/>
    </row>
    <row r="21" spans="1:9">
      <c r="A21" s="1" t="s">
        <v>150</v>
      </c>
      <c r="B21" s="2">
        <v>43187</v>
      </c>
      <c r="C21" s="3" t="s">
        <v>151</v>
      </c>
      <c r="D21" s="1" t="s">
        <v>36</v>
      </c>
      <c r="E21" s="10" t="str">
        <f>IF(LEFT(C21,2)=LEFT(D21,2),SUBSTITUTE(C21," ","★",1),C21)</f>
        <v>나릴정 50mg</v>
      </c>
      <c r="F21" s="11" t="s">
        <v>139</v>
      </c>
      <c r="G21" s="1"/>
      <c r="H21" s="40" t="str">
        <f>IFERROR(TEXT(F21*G21,"#,##0원"),"")</f>
        <v/>
      </c>
      <c r="I21" s="1"/>
    </row>
    <row r="22" spans="1:9">
      <c r="A22" s="1" t="s">
        <v>136</v>
      </c>
      <c r="B22" s="2">
        <v>43173</v>
      </c>
      <c r="C22" s="3" t="s">
        <v>91</v>
      </c>
      <c r="D22" s="1" t="s">
        <v>36</v>
      </c>
      <c r="E22" s="10" t="str">
        <f>IF(LEFT(C22,2)=LEFT(D22,2),SUBSTITUTE(C22," ","★",1),C22)</f>
        <v>국제★니페디핀연질캅셀 10mg</v>
      </c>
      <c r="F22" s="11">
        <v>111000</v>
      </c>
      <c r="G22" s="1">
        <v>268</v>
      </c>
      <c r="H22" s="40" t="str">
        <f>IFERROR(TEXT(F22*G22,"#,##0원"),"")</f>
        <v>29,748,000원</v>
      </c>
      <c r="I22" s="1"/>
    </row>
    <row r="23" spans="1:9">
      <c r="A23" s="1" t="s">
        <v>137</v>
      </c>
      <c r="B23" s="2">
        <v>43165</v>
      </c>
      <c r="C23" s="3" t="s">
        <v>138</v>
      </c>
      <c r="D23" s="1" t="s">
        <v>119</v>
      </c>
      <c r="E23" s="10" t="str">
        <f>IF(LEFT(C23,2)=LEFT(D23,2),SUBSTITUTE(C23," ","★",1),C23)</f>
        <v>가티링정 150mg</v>
      </c>
      <c r="F23" s="11" t="s">
        <v>139</v>
      </c>
      <c r="G23" s="1"/>
      <c r="H23" s="40" t="str">
        <f>IFERROR(TEXT(F23*G23,"#,##0원"),"")</f>
        <v/>
      </c>
      <c r="I23" s="1"/>
    </row>
    <row r="24" spans="1:9">
      <c r="A24" s="1" t="s">
        <v>134</v>
      </c>
      <c r="B24" s="2">
        <v>43156</v>
      </c>
      <c r="C24" s="3" t="s">
        <v>135</v>
      </c>
      <c r="D24" s="1" t="s">
        <v>119</v>
      </c>
      <c r="E24" s="10" t="str">
        <f>IF(LEFT(C24,2)=LEFT(D24,2),SUBSTITUTE(C24," ","★",1),C24)</f>
        <v>간필정 20mg</v>
      </c>
      <c r="F24" s="11">
        <v>161000</v>
      </c>
      <c r="G24" s="1">
        <v>126</v>
      </c>
      <c r="H24" s="40" t="str">
        <f>IFERROR(TEXT(F24*G24,"#,##0원"),"")</f>
        <v>20,286,000원</v>
      </c>
      <c r="I24" s="1"/>
    </row>
    <row r="25" spans="1:9">
      <c r="A25" s="1" t="s">
        <v>110</v>
      </c>
      <c r="B25" s="2">
        <v>43103</v>
      </c>
      <c r="C25" s="3" t="s">
        <v>111</v>
      </c>
      <c r="D25" s="1" t="s">
        <v>36</v>
      </c>
      <c r="E25" s="10" t="str">
        <f>IF(LEFT(C25,2)=LEFT(D25,2),SUBSTITUTE(C25," ","★",1),C25)</f>
        <v>극동 테녹시캄정 20mg</v>
      </c>
      <c r="F25" s="11">
        <v>312000</v>
      </c>
      <c r="G25" s="1">
        <v>89</v>
      </c>
      <c r="H25" s="40" t="str">
        <f>IFERROR(TEXT(F25*G25,"#,##0원"),"")</f>
        <v>27,768,000원</v>
      </c>
      <c r="I25" s="1"/>
    </row>
    <row r="26" spans="1:9">
      <c r="A26" s="1" t="s">
        <v>140</v>
      </c>
      <c r="B26" s="2">
        <v>43102</v>
      </c>
      <c r="C26" s="3" t="s">
        <v>141</v>
      </c>
      <c r="D26" s="1" t="s">
        <v>36</v>
      </c>
      <c r="E26" s="10" t="str">
        <f>IF(LEFT(C26,2)=LEFT(D26,2),SUBSTITUTE(C26," ","★",1),C26)</f>
        <v>국제★가티링정 300mg</v>
      </c>
      <c r="F26" s="11">
        <v>243000</v>
      </c>
      <c r="G26" s="1">
        <v>164</v>
      </c>
      <c r="H26" s="40" t="str">
        <f>IFERROR(TEXT(F26*G26,"#,##0원"),"")</f>
        <v>39,852,000원</v>
      </c>
      <c r="I26" s="1"/>
    </row>
    <row r="27" spans="1:9">
      <c r="A27" s="1" t="s">
        <v>9</v>
      </c>
      <c r="B27" s="2">
        <v>36959</v>
      </c>
      <c r="C27" s="3" t="s">
        <v>114</v>
      </c>
      <c r="D27" s="1" t="s">
        <v>8</v>
      </c>
      <c r="E27" s="10" t="str">
        <f>IF(LEFT(C27,2)=LEFT(D27,2),SUBSTITUTE(C27," ","★",1),C27)</f>
        <v>파모티딘정 20mg</v>
      </c>
      <c r="F27" s="11">
        <v>39000</v>
      </c>
      <c r="G27" s="1" t="s">
        <v>115</v>
      </c>
      <c r="H27" s="40" t="str">
        <f>IFERROR(TEXT(F27*G27,"#,##0원"),"")</f>
        <v/>
      </c>
      <c r="I27" s="1"/>
    </row>
    <row r="28" spans="1:9">
      <c r="A28" s="1" t="s">
        <v>146</v>
      </c>
      <c r="B28" s="2">
        <v>36652</v>
      </c>
      <c r="C28" s="3" t="s">
        <v>147</v>
      </c>
      <c r="D28" s="1" t="s">
        <v>8</v>
      </c>
      <c r="E28" s="10" t="str">
        <f>IF(LEFT(C28,2)=LEFT(D28,2),SUBSTITUTE(C28," ","★",1),C28)</f>
        <v>건웅★미크로노마이신주사 60mg</v>
      </c>
      <c r="F28" s="11">
        <v>15790</v>
      </c>
      <c r="G28" s="1" t="s">
        <v>115</v>
      </c>
      <c r="H28" s="40" t="str">
        <f>IFERROR(TEXT(F28*G28,"#,##0원"),"")</f>
        <v/>
      </c>
      <c r="I28" s="1"/>
    </row>
    <row r="30" spans="1:9">
      <c r="A30" t="s">
        <v>152</v>
      </c>
      <c r="E30" t="s">
        <v>153</v>
      </c>
    </row>
    <row r="31" spans="1:9">
      <c r="A31" s="41" t="s">
        <v>1</v>
      </c>
      <c r="B31" s="42"/>
      <c r="C31" s="43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4" t="str">
        <f>VLOOKUP(MIN(B3:B28),B3:C28,2,0)</f>
        <v>건웅 미크로노마이신주사 60mg</v>
      </c>
      <c r="B32" s="45"/>
      <c r="C32" s="46"/>
      <c r="E32" s="1" t="s">
        <v>8</v>
      </c>
      <c r="F32" s="12">
        <f t="array" ref="F32">AVERAGE(IF((YEAR($B$3:$B$28)=F$31)*($D$3:$D$28=$E32)*($F$3:$F$28&gt;=50000),$G$3:$G$28))</f>
        <v>151</v>
      </c>
      <c r="G32" s="12">
        <f t="array" ref="G32">AVERAGE(IF((YEAR($B$3:$B$28)=G$31)*($D$3:$D$28=$E32)*($F$3:$F$28&gt;=50000),$G$3:$G$28))</f>
        <v>135</v>
      </c>
      <c r="H32" s="12">
        <f t="array" ref="H32">AVERAGE(IF((YEAR($B$3:$B$28)=H$31)*($D$3:$D$28=$E32)*($F$3:$F$28&gt;=50000),$G$3:$G$28))</f>
        <v>129</v>
      </c>
    </row>
    <row r="33" spans="5:8">
      <c r="E33" s="1" t="s">
        <v>25</v>
      </c>
      <c r="F33" s="12">
        <f t="array" ref="F33">AVERAGE(IF((YEAR($B$3:$B$28)=F$31)*($D$3:$D$28=$E33)*($F$3:$F$28&gt;=50000),$G$3:$G$28))</f>
        <v>118</v>
      </c>
      <c r="G33" s="12">
        <f t="array" ref="G33">AVERAGE(IF((YEAR($B$3:$B$28)=G$31)*($D$3:$D$28=$E33)*($F$3:$F$28&gt;=50000),$G$3:$G$28))</f>
        <v>110.5</v>
      </c>
      <c r="H33" s="12">
        <f t="array" ref="H33">AVERAGE(IF((YEAR($B$3:$B$28)=H$31)*($D$3:$D$28=$E33)*($F$3:$F$28&gt;=50000),$G$3:$G$28))</f>
        <v>89</v>
      </c>
    </row>
    <row r="34" spans="5:8">
      <c r="E34" s="1" t="s">
        <v>36</v>
      </c>
      <c r="F34" s="12">
        <f t="array" ref="F34">AVERAGE(IF((YEAR($B$3:$B$28)=F$31)*($D$3:$D$28=$E34)*($F$3:$F$28&gt;=50000),$G$3:$G$28))</f>
        <v>127.8</v>
      </c>
      <c r="G34" s="12">
        <f t="array" ref="G34">AVERAGE(IF((YEAR($B$3:$B$28)=G$31)*($D$3:$D$28=$E34)*($F$3:$F$28&gt;=50000),$G$3:$G$28))</f>
        <v>129</v>
      </c>
      <c r="H34" s="12">
        <f t="array" ref="H34">AVERAGE(IF((YEAR($B$3:$B$28)=H$31)*($D$3:$D$28=$E34)*($F$3:$F$28&gt;=50000),$G$3:$G$28))</f>
        <v>288</v>
      </c>
    </row>
    <row r="35" spans="5:8">
      <c r="E35" s="1" t="s">
        <v>119</v>
      </c>
      <c r="F35" s="12">
        <f t="array" ref="F35">AVERAGE(IF((YEAR($B$3:$B$28)=F$31)*($D$3:$D$28=$E35)*($F$3:$F$28&gt;=50000),$G$3:$G$28))</f>
        <v>80.333333333333329</v>
      </c>
      <c r="G35" s="12">
        <f t="array" ref="G35">AVERAGE(IF((YEAR($B$3:$B$28)=G$31)*($D$3:$D$28=$E35)*($F$3:$F$28&gt;=50000),$G$3:$G$28))</f>
        <v>124</v>
      </c>
      <c r="H35" s="12">
        <f t="array" ref="H35">AVERAGE(IF((YEAR($B$3:$B$28)=H$31)*($D$3:$D$28=$E35)*($F$3:$F$28&gt;=50000),$G$3:$G$28))</f>
        <v>105</v>
      </c>
    </row>
  </sheetData>
  <sortState xmlns:xlrd2="http://schemas.microsoft.com/office/spreadsheetml/2017/richdata2" ref="A3:I28">
    <sortCondition descending="1" ref="B2:B28"/>
  </sortState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B8" sqref="B8"/>
    </sheetView>
  </sheetViews>
  <sheetFormatPr defaultRowHeight="17.399999999999999"/>
  <cols>
    <col min="1" max="1" width="10.59765625" bestFit="1" customWidth="1"/>
    <col min="2" max="7" width="15.5" bestFit="1" customWidth="1"/>
    <col min="8" max="9" width="14.09765625" bestFit="1" customWidth="1"/>
    <col min="10" max="11" width="14.69921875" bestFit="1" customWidth="1"/>
    <col min="12" max="13" width="12.59765625" bestFit="1" customWidth="1"/>
    <col min="14" max="15" width="14.69921875" bestFit="1" customWidth="1"/>
    <col min="16" max="17" width="14.19921875" bestFit="1" customWidth="1"/>
    <col min="18" max="19" width="12.59765625" bestFit="1" customWidth="1"/>
    <col min="20" max="21" width="15.296875" bestFit="1" customWidth="1"/>
    <col min="22" max="23" width="14.69921875" bestFit="1" customWidth="1"/>
    <col min="24" max="25" width="14.19921875" bestFit="1" customWidth="1"/>
  </cols>
  <sheetData>
    <row r="2" spans="1:7">
      <c r="B2" s="23" t="s">
        <v>200</v>
      </c>
      <c r="C2" s="23" t="s">
        <v>201</v>
      </c>
    </row>
    <row r="3" spans="1:7">
      <c r="B3" t="s">
        <v>197</v>
      </c>
      <c r="D3" t="s">
        <v>198</v>
      </c>
      <c r="F3" t="s">
        <v>199</v>
      </c>
    </row>
    <row r="4" spans="1:7">
      <c r="A4" s="23" t="s">
        <v>2</v>
      </c>
      <c r="B4" t="s">
        <v>192</v>
      </c>
      <c r="C4" t="s">
        <v>193</v>
      </c>
      <c r="D4" t="s">
        <v>192</v>
      </c>
      <c r="E4" t="s">
        <v>193</v>
      </c>
      <c r="F4" t="s">
        <v>192</v>
      </c>
      <c r="G4" t="s">
        <v>193</v>
      </c>
    </row>
    <row r="5" spans="1:7">
      <c r="A5" t="s">
        <v>52</v>
      </c>
      <c r="B5" s="24"/>
      <c r="C5" s="24"/>
      <c r="D5" s="24"/>
      <c r="E5" s="24"/>
      <c r="F5" s="24">
        <v>127.5</v>
      </c>
      <c r="G5" s="24">
        <v>348</v>
      </c>
    </row>
    <row r="6" spans="1:7">
      <c r="A6" t="s">
        <v>82</v>
      </c>
      <c r="B6" s="24">
        <v>187.33333333333334</v>
      </c>
      <c r="C6" s="24">
        <v>145</v>
      </c>
      <c r="D6" s="24">
        <v>185.25</v>
      </c>
      <c r="E6" s="24">
        <v>133.75</v>
      </c>
      <c r="F6" s="24">
        <v>191.5</v>
      </c>
      <c r="G6" s="24">
        <v>137</v>
      </c>
    </row>
    <row r="7" spans="1:7">
      <c r="A7" t="s">
        <v>195</v>
      </c>
      <c r="B7" s="24">
        <v>109.83333333333333</v>
      </c>
      <c r="C7" s="24">
        <v>1207.5</v>
      </c>
      <c r="D7" s="24">
        <v>84</v>
      </c>
      <c r="E7" s="24">
        <v>265.33333333333331</v>
      </c>
      <c r="F7" s="24">
        <v>106.25</v>
      </c>
      <c r="G7" s="24">
        <v>3745.75</v>
      </c>
    </row>
    <row r="8" spans="1:7">
      <c r="A8" t="s">
        <v>194</v>
      </c>
      <c r="B8" s="24"/>
      <c r="C8" s="24"/>
      <c r="D8" s="24">
        <v>134</v>
      </c>
      <c r="E8" s="24">
        <v>334</v>
      </c>
      <c r="F8" s="24"/>
      <c r="G8" s="24"/>
    </row>
    <row r="9" spans="1:7">
      <c r="A9" t="s">
        <v>36</v>
      </c>
      <c r="B9" s="24">
        <v>153.57142857142858</v>
      </c>
      <c r="C9" s="24">
        <v>3055.4285714285716</v>
      </c>
      <c r="D9" s="24">
        <v>128.66666666666666</v>
      </c>
      <c r="E9" s="24">
        <v>60.333333333333336</v>
      </c>
      <c r="F9" s="24">
        <v>163.6</v>
      </c>
      <c r="G9" s="24">
        <v>176.6</v>
      </c>
    </row>
    <row r="10" spans="1:7">
      <c r="A10" t="s">
        <v>69</v>
      </c>
      <c r="B10" s="24"/>
      <c r="C10" s="24"/>
      <c r="D10" s="24">
        <v>151</v>
      </c>
      <c r="E10" s="24">
        <v>709</v>
      </c>
      <c r="F10" s="24"/>
      <c r="G10" s="24"/>
    </row>
    <row r="11" spans="1:7">
      <c r="A11" t="s">
        <v>30</v>
      </c>
      <c r="B11" s="24">
        <v>167.5</v>
      </c>
      <c r="C11" s="24">
        <v>256.66666666666669</v>
      </c>
      <c r="D11" s="24">
        <v>126</v>
      </c>
      <c r="E11" s="24">
        <v>50.75</v>
      </c>
      <c r="F11" s="24">
        <v>184.4</v>
      </c>
      <c r="G11" s="24">
        <v>255.8</v>
      </c>
    </row>
    <row r="12" spans="1:7">
      <c r="A12" t="s">
        <v>25</v>
      </c>
      <c r="B12" s="24">
        <v>116.8</v>
      </c>
      <c r="C12" s="24">
        <v>388.2</v>
      </c>
      <c r="D12" s="24">
        <v>146.85714285714286</v>
      </c>
      <c r="E12" s="24">
        <v>3078.8571428571427</v>
      </c>
      <c r="F12" s="24">
        <v>205.2</v>
      </c>
      <c r="G12" s="24">
        <v>680.4</v>
      </c>
    </row>
    <row r="13" spans="1:7">
      <c r="A13" t="s">
        <v>13</v>
      </c>
      <c r="B13" s="24"/>
      <c r="C13" s="24"/>
      <c r="D13" s="24">
        <v>224</v>
      </c>
      <c r="E13" s="24">
        <v>182</v>
      </c>
      <c r="F13" s="24"/>
      <c r="G13" s="24"/>
    </row>
    <row r="14" spans="1:7">
      <c r="A14" t="s">
        <v>8</v>
      </c>
      <c r="B14" s="24">
        <v>163.23076923076923</v>
      </c>
      <c r="C14" s="24">
        <v>570.38461538461536</v>
      </c>
      <c r="D14" s="24">
        <v>154.1</v>
      </c>
      <c r="E14" s="24">
        <v>526</v>
      </c>
      <c r="F14" s="24">
        <v>128.6</v>
      </c>
      <c r="G14" s="24">
        <v>349.2</v>
      </c>
    </row>
    <row r="15" spans="1:7">
      <c r="A15" t="s">
        <v>196</v>
      </c>
      <c r="B15" s="24">
        <v>150.17500000000001</v>
      </c>
      <c r="C15" s="24">
        <v>999.1</v>
      </c>
      <c r="D15" s="24">
        <v>145.91176470588235</v>
      </c>
      <c r="E15" s="24">
        <v>875.05882352941171</v>
      </c>
      <c r="F15" s="24">
        <v>155</v>
      </c>
      <c r="G15" s="24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8B82-093C-49B3-90A2-C200F5EBA5DD}">
  <sheetPr codeName="Sheet9">
    <outlinePr summaryBelow="0"/>
  </sheetPr>
  <dimension ref="B1:F11"/>
  <sheetViews>
    <sheetView showGridLines="0" workbookViewId="0">
      <selection activeCell="F16" sqref="F16"/>
    </sheetView>
  </sheetViews>
  <sheetFormatPr defaultRowHeight="17.399999999999999" outlineLevelRow="1" outlineLevelCol="1"/>
  <cols>
    <col min="3" max="3" width="12.3984375" bestFit="1" customWidth="1"/>
    <col min="4" max="6" width="11.09765625" bestFit="1" customWidth="1" outlineLevel="1"/>
  </cols>
  <sheetData>
    <row r="1" spans="2:6" ht="18" thickBot="1"/>
    <row r="2" spans="2:6">
      <c r="B2" s="28" t="s">
        <v>205</v>
      </c>
      <c r="C2" s="29"/>
      <c r="D2" s="35"/>
      <c r="E2" s="35"/>
      <c r="F2" s="35"/>
    </row>
    <row r="3" spans="2:6" collapsed="1">
      <c r="B3" s="27"/>
      <c r="C3" s="27"/>
      <c r="D3" s="36" t="s">
        <v>207</v>
      </c>
      <c r="E3" s="36" t="s">
        <v>202</v>
      </c>
      <c r="F3" s="36" t="s">
        <v>204</v>
      </c>
    </row>
    <row r="4" spans="2:6" ht="46.8" hidden="1" outlineLevel="1">
      <c r="B4" s="31"/>
      <c r="C4" s="31"/>
      <c r="E4" s="38" t="s">
        <v>203</v>
      </c>
      <c r="F4" s="38" t="s">
        <v>203</v>
      </c>
    </row>
    <row r="5" spans="2:6">
      <c r="B5" s="32" t="s">
        <v>206</v>
      </c>
      <c r="C5" s="33"/>
      <c r="D5" s="30"/>
      <c r="E5" s="30"/>
      <c r="F5" s="30"/>
    </row>
    <row r="6" spans="2:6" outlineLevel="1">
      <c r="B6" s="31"/>
      <c r="C6" s="31" t="s">
        <v>154</v>
      </c>
      <c r="D6" s="25">
        <v>0.12</v>
      </c>
      <c r="E6" s="37">
        <v>0.15</v>
      </c>
      <c r="F6" s="37">
        <v>0.1</v>
      </c>
    </row>
    <row r="7" spans="2:6">
      <c r="B7" s="32" t="s">
        <v>208</v>
      </c>
      <c r="C7" s="33"/>
      <c r="D7" s="30"/>
      <c r="E7" s="30"/>
      <c r="F7" s="30"/>
    </row>
    <row r="8" spans="2:6" ht="18" outlineLevel="1" thickBot="1">
      <c r="B8" s="34"/>
      <c r="C8" s="34" t="s">
        <v>155</v>
      </c>
      <c r="D8" s="26">
        <v>4433440</v>
      </c>
      <c r="E8" s="26">
        <v>4282300</v>
      </c>
      <c r="F8" s="26">
        <v>4534200</v>
      </c>
    </row>
    <row r="9" spans="2:6">
      <c r="B9" t="s">
        <v>209</v>
      </c>
    </row>
    <row r="10" spans="2:6">
      <c r="B10" t="s">
        <v>210</v>
      </c>
    </row>
    <row r="11" spans="2:6">
      <c r="B11" t="s">
        <v>211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tabSelected="1" workbookViewId="0">
      <selection activeCell="M7" sqref="M7"/>
    </sheetView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3"/>
      <c r="F2" s="13" t="s">
        <v>154</v>
      </c>
      <c r="G2" s="14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5" t="s">
        <v>155</v>
      </c>
      <c r="C4" s="9" t="s">
        <v>36</v>
      </c>
      <c r="D4" s="16">
        <v>458000</v>
      </c>
      <c r="E4" s="9">
        <v>11</v>
      </c>
      <c r="F4" s="9" t="s">
        <v>212</v>
      </c>
      <c r="G4" s="16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212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1" sqref="G4">
    <scenario name="할인율 증가" locked="1" count="1" user="오유진" comment="만든 사람 오유진 날짜 2025-04-15">
      <inputCells r="G2" val="0.15" numFmtId="9"/>
    </scenario>
    <scenario name="할인율 감소" locked="1" count="1" user="오유진" comment="만든 사람 오유진 날짜 2025-04-15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08AB9FCF-BE57-40C7-9807-610A6E5BC667}">
      <formula1>F4=REPT("◆",$E4/10)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10" workbookViewId="0">
      <selection activeCell="E39" sqref="E39"/>
    </sheetView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E16" sqref="E16"/>
    </sheetView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7" t="s">
        <v>166</v>
      </c>
      <c r="C2" s="17" t="s">
        <v>167</v>
      </c>
      <c r="D2" s="18" t="s">
        <v>168</v>
      </c>
      <c r="E2" s="18" t="s">
        <v>185</v>
      </c>
      <c r="F2" s="18" t="s">
        <v>186</v>
      </c>
    </row>
    <row r="3" spans="2:6">
      <c r="B3" s="19" t="s">
        <v>169</v>
      </c>
      <c r="C3" s="20" t="s">
        <v>170</v>
      </c>
      <c r="D3" s="39">
        <v>1</v>
      </c>
      <c r="E3" s="21">
        <v>5</v>
      </c>
      <c r="F3" s="21">
        <v>124000</v>
      </c>
    </row>
    <row r="4" spans="2:6">
      <c r="B4" s="19" t="s">
        <v>171</v>
      </c>
      <c r="C4" s="20" t="s">
        <v>172</v>
      </c>
      <c r="D4" s="39" t="s">
        <v>187</v>
      </c>
      <c r="E4" s="21">
        <v>2</v>
      </c>
      <c r="F4" s="21">
        <v>299000</v>
      </c>
    </row>
    <row r="5" spans="2:6">
      <c r="B5" s="19" t="s">
        <v>173</v>
      </c>
      <c r="C5" s="20" t="s">
        <v>174</v>
      </c>
      <c r="D5" s="39">
        <v>-1</v>
      </c>
      <c r="E5" s="21">
        <v>5</v>
      </c>
      <c r="F5" s="21">
        <v>54000</v>
      </c>
    </row>
    <row r="6" spans="2:6">
      <c r="B6" s="19" t="s">
        <v>175</v>
      </c>
      <c r="C6" s="20" t="s">
        <v>176</v>
      </c>
      <c r="D6" s="39">
        <v>0</v>
      </c>
      <c r="E6" s="21">
        <v>4</v>
      </c>
      <c r="F6" s="21">
        <v>990000</v>
      </c>
    </row>
    <row r="7" spans="2:6">
      <c r="B7" s="19" t="s">
        <v>177</v>
      </c>
      <c r="C7" s="20" t="s">
        <v>178</v>
      </c>
      <c r="D7" s="39">
        <v>1</v>
      </c>
      <c r="E7" s="21">
        <v>9</v>
      </c>
      <c r="F7" s="21">
        <v>250000</v>
      </c>
    </row>
    <row r="8" spans="2:6">
      <c r="B8" s="19" t="s">
        <v>179</v>
      </c>
      <c r="C8" s="20" t="s">
        <v>180</v>
      </c>
      <c r="D8" s="39">
        <v>0</v>
      </c>
      <c r="E8" s="21">
        <v>10</v>
      </c>
      <c r="F8" s="21">
        <v>85000</v>
      </c>
    </row>
    <row r="9" spans="2:6">
      <c r="B9" s="19" t="s">
        <v>181</v>
      </c>
      <c r="C9" s="20" t="s">
        <v>182</v>
      </c>
      <c r="D9" s="39">
        <v>-1</v>
      </c>
      <c r="E9" s="21">
        <v>21</v>
      </c>
      <c r="F9" s="21">
        <v>342000</v>
      </c>
    </row>
    <row r="10" spans="2:6">
      <c r="B10" s="19" t="s">
        <v>183</v>
      </c>
      <c r="C10" s="20" t="s">
        <v>184</v>
      </c>
      <c r="D10" s="39">
        <v>1</v>
      </c>
      <c r="E10" s="21">
        <v>2</v>
      </c>
      <c r="F10" s="21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topLeftCell="A4" workbookViewId="0">
      <selection activeCell="J17" sqref="J17"/>
    </sheetView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2">
        <v>243</v>
      </c>
      <c r="F5" s="12">
        <v>10</v>
      </c>
      <c r="G5" s="12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2">
        <v>178</v>
      </c>
      <c r="F6" s="12">
        <v>25</v>
      </c>
      <c r="G6" s="12">
        <v>4450</v>
      </c>
    </row>
    <row r="7" spans="1:12">
      <c r="A7" s="2"/>
      <c r="B7" s="1"/>
      <c r="C7" s="3"/>
      <c r="D7" s="1"/>
      <c r="E7" s="12"/>
      <c r="F7" s="12"/>
      <c r="G7" s="12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2"/>
      <c r="F8" s="12"/>
      <c r="G8" s="12"/>
      <c r="I8" s="1" t="s">
        <v>20</v>
      </c>
      <c r="J8" s="12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2"/>
      <c r="F9" s="12"/>
      <c r="G9" s="12"/>
      <c r="I9" s="1" t="s">
        <v>6</v>
      </c>
      <c r="J9" s="12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2"/>
      <c r="F10" s="12"/>
      <c r="G10" s="12"/>
      <c r="I10" s="1" t="s">
        <v>11</v>
      </c>
      <c r="J10" s="12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2"/>
      <c r="F11" s="12"/>
      <c r="G11" s="12"/>
      <c r="I11" s="1" t="s">
        <v>14</v>
      </c>
      <c r="J11" s="12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2"/>
      <c r="F12" s="12"/>
      <c r="G12" s="12"/>
      <c r="I12" s="1" t="s">
        <v>23</v>
      </c>
      <c r="J12" s="12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2"/>
      <c r="F13" s="12"/>
      <c r="G13" s="12"/>
      <c r="I13" s="1" t="s">
        <v>28</v>
      </c>
      <c r="J13" s="12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2"/>
      <c r="F14" s="12"/>
      <c r="G14" s="12"/>
      <c r="I14" s="1" t="s">
        <v>70</v>
      </c>
      <c r="J14" s="12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2"/>
      <c r="F15" s="12"/>
      <c r="G15" s="12"/>
      <c r="I15" s="1" t="s">
        <v>80</v>
      </c>
      <c r="J15" s="12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2"/>
      <c r="F16" s="12"/>
      <c r="G16" s="12"/>
      <c r="I16" s="1" t="s">
        <v>50</v>
      </c>
      <c r="J16" s="12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2"/>
      <c r="F17" s="12"/>
      <c r="G17" s="12"/>
      <c r="I17" s="1" t="s">
        <v>73</v>
      </c>
      <c r="J17" s="12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2"/>
      <c r="F18" s="12"/>
      <c r="G18" s="12"/>
      <c r="I18" s="1" t="s">
        <v>39</v>
      </c>
      <c r="J18" s="12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2"/>
      <c r="F19" s="12"/>
      <c r="G19" s="12"/>
      <c r="I19" s="1" t="s">
        <v>47</v>
      </c>
      <c r="J19" s="12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2"/>
      <c r="F20" s="12"/>
      <c r="G20" s="12"/>
      <c r="I20" s="1" t="s">
        <v>59</v>
      </c>
      <c r="J20" s="12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2"/>
      <c r="F21" s="12"/>
      <c r="G21" s="12"/>
      <c r="I21" s="1" t="s">
        <v>85</v>
      </c>
      <c r="J21" s="12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2"/>
      <c r="F22" s="12"/>
      <c r="G22" s="12"/>
      <c r="I22" s="1" t="s">
        <v>17</v>
      </c>
      <c r="J22" s="12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2"/>
      <c r="F23" s="12"/>
      <c r="G23" s="12"/>
    </row>
    <row r="24" spans="1:12">
      <c r="A24" s="2"/>
      <c r="B24" s="1"/>
      <c r="C24" s="3"/>
      <c r="D24" s="1"/>
      <c r="E24" s="12"/>
      <c r="F24" s="12"/>
      <c r="G2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아시클로버정</vt:lpstr>
      <vt:lpstr>할인율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YUJIN OH</cp:lastModifiedBy>
  <dcterms:created xsi:type="dcterms:W3CDTF">2023-08-09T00:13:15Z</dcterms:created>
  <dcterms:modified xsi:type="dcterms:W3CDTF">2025-04-15T00:50:31Z</dcterms:modified>
</cp:coreProperties>
</file>