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 codeName="{60716B99-48EF-4627-542C-1B4CF24DBC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김다영\Desktop\시나공 기출\02 최신기출유형\06회\"/>
    </mc:Choice>
  </mc:AlternateContent>
  <xr:revisionPtr revIDLastSave="0" documentId="13_ncr:1_{4CC9DE6C-D95E-48A7-B571-ED5C2DB938E4}" xr6:coauthVersionLast="47" xr6:coauthVersionMax="47" xr10:uidLastSave="{00000000-0000-0000-0000-000000000000}"/>
  <bookViews>
    <workbookView xWindow="-120" yWindow="-120" windowWidth="29040" windowHeight="1584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10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'기본작업-1'!$A$38:$F$38</definedName>
    <definedName name="_xlnm.Print_Area" localSheetId="1">'기본작업-2'!$B$1:$D$19</definedName>
    <definedName name="아시클로버정">'분석작업-2'!$G$4</definedName>
    <definedName name="할인율">'분석작업-2'!$G$2</definedName>
  </definedNames>
  <calcPr calcId="181029"/>
  <pivotCaches>
    <pivotCache cacheId="55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</extLst>
</workbook>
</file>

<file path=xl/calcChain.xml><?xml version="1.0" encoding="utf-8"?>
<calcChain xmlns="http://schemas.openxmlformats.org/spreadsheetml/2006/main">
  <c r="F32" i="3" l="1"/>
  <c r="I6" i="3"/>
  <c r="I10" i="3"/>
  <c r="I14" i="3"/>
  <c r="I18" i="3"/>
  <c r="I22" i="3"/>
  <c r="I26" i="3"/>
  <c r="I7" i="3"/>
  <c r="I11" i="3"/>
  <c r="I15" i="3"/>
  <c r="I19" i="3"/>
  <c r="I23" i="3"/>
  <c r="I27" i="3"/>
  <c r="I4" i="3"/>
  <c r="I8" i="3"/>
  <c r="I12" i="3"/>
  <c r="I16" i="3"/>
  <c r="I20" i="3"/>
  <c r="I24" i="3"/>
  <c r="I28" i="3"/>
  <c r="I5" i="3"/>
  <c r="I9" i="3"/>
  <c r="I13" i="3"/>
  <c r="I17" i="3"/>
  <c r="I21" i="3"/>
  <c r="I25" i="3"/>
  <c r="I3" i="3"/>
  <c r="A32" i="3" l="1"/>
  <c r="A36" i="1"/>
  <c r="G32" i="3" a="1"/>
  <c r="G32" i="3" s="1"/>
  <c r="H32" i="3" a="1"/>
  <c r="H32" i="3"/>
  <c r="G33" i="3" a="1"/>
  <c r="G33" i="3" s="1"/>
  <c r="H33" i="3" a="1"/>
  <c r="H33" i="3"/>
  <c r="G34" i="3" a="1"/>
  <c r="G34" i="3" s="1"/>
  <c r="H34" i="3" a="1"/>
  <c r="H34" i="3"/>
  <c r="G35" i="3" a="1"/>
  <c r="G35" i="3" s="1"/>
  <c r="H35" i="3" a="1"/>
  <c r="H35" i="3" s="1"/>
  <c r="F33" i="3" a="1"/>
  <c r="F33" i="3" s="1"/>
  <c r="F34" i="3" a="1"/>
  <c r="F34" i="3"/>
  <c r="F35" i="3" a="1"/>
  <c r="F35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K11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F18C059-DCC3-438A-B322-320386F84E27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9B7E2A62-9D8D-450C-8B3A-1B8DC1DA2745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시나공 기출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<sst xmlns="http://schemas.openxmlformats.org/spreadsheetml/2006/main" count="437" uniqueCount="212">
  <si>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</si>
  <si>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</si>
  <si>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</si>
  <si>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</si>
  <si>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</si>
  <si>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</si>
  <si>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</si>
  <si>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</si>
  <si>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</si>
  <si>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</si>
  <si>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</si>
  <si>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</si>
  <si>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</si>
  <si>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</si>
  <si>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</si>
  <si>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</si>
  <si>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</si>
  <si>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</si>
  <si>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</si>
  <si>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</si>
  <si>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</si>
  <si>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</si>
  <si>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</si>
  <si>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</si>
  <si>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</si>
  <si>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</si>
  <si>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</si>
  <si>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</si>
  <si>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</si>
  <si>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</si>
  <si>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</si>
  <si>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</si>
  <si>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</si>
  <si>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</si>
  <si>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</si>
  <si>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</si>
  <si>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</si>
  <si>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</si>
  <si>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</si>
  <si>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</si>
  <si>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</si>
  <si>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</si>
  <si>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</si>
  <si>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</si>
  <si>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</si>
  <si>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</si>
  <si>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</si>
  <si>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</si>
  <si>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</si>
  <si>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</si>
  <si>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</si>
  <si>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</si>
  <si>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</si>
  <si>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</si>
  <si>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</si>
  <si>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</si>
  <si>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</si>
  <si>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</si>
  <si>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</si>
  <si>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</si>
  <si>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</si>
  <si>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</si>
  <si>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</si>
  <si>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</si>
  <si>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</si>
  <si>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</si>
  <si>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</si>
  <si>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</si>
  <si>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</si>
  <si>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</si>
  <si>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</si>
  <si>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</si>
  <si>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</si>
  <si>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</si>
  <si>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</si>
  <si>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</si>
  <si>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</si>
  <si>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</si>
  <si>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</si>
  <si>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</si>
  <si>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</si>
  <si>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</si>
  <si>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</si>
  <si>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</si>
  <si>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</si>
  <si>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</si>
  <si>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</si>
  <si>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</si>
  <si>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</si>
  <si>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</si>
  <si>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</si>
  <si>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</si>
  <si>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</si>
  <si>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</si>
  <si>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</si>
  <si>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</si>
  <si>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</si>
  <si>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</si>
  <si>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</si>
  <si>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</si>
  <si>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</si>
  <si>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</si>
  <si>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</si>
  <si>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</si>
  <si>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</si>
  <si>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</si>
  <si>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</si>
  <si>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</si>
  <si>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</si>
  <si>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</si>
  <si>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</si>
  <si>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</si>
  <si>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</si>
  <si>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</si>
  <si>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</si>
  <si>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</si>
  <si>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</si>
  <si>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</si>
  <si>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</si>
  <si>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</si>
  <si>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</si>
  <si>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</si>
  <si>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</si>
  <si>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</si>
  <si>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</si>
  <si>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</si>
  <si>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</si>
  <si>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</si>
  <si>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</si>
  <si>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</si>
  <si>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</si>
  <si>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</si>
  <si>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</si>
  <si>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</si>
  <si>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</si>
  <si>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</si>
  <si>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</si>
  <si>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</si>
  <si>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</si>
  <si>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</si>
  <si>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</si>
  <si>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</si>
  <si>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</si>
  <si>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</si>
  <si>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</si>
  <si>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</si>
  <si>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</si>
  <si>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</si>
  <si>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</si>
  <si>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</si>
  <si>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</si>
  <si>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</si>
  <si>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</si>
  <si>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</si>
  <si>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</si>
  <si>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</si>
  <si>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</si>
  <si>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</si>
  <si>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</si>
  <si>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</si>
  <si>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</si>
  <si>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</si>
  <si>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</si>
  <si>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</si>
  <si>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</si>
  <si>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</si>
  <si>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</si>
  <si>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</si>
  <si>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</si>
  <si>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</si>
  <si>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</si>
  <si>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</si>
  <si>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</si>
  <si>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</si>
  <si>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</si>
  <si>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</si>
  <si>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</si>
  <si>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</si>
  <si>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</si>
  <si>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</si>
  <si>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</si>
  <si>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</si>
  <si>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</si>
  <si>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</si>
  <si>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</si>
  <si>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</si>
  <si>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</si>
  <si>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</si>
  <si>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</si>
  <si>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</si>
  <si>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</si>
  <si>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</si>
  <si>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</si>
  <si>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</si>
  <si>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</si>
  <si>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</si>
  <si>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</si>
  <si>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</si>
  <si>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등록일자(연도)</t>
  </si>
  <si>
    <t>값</t>
  </si>
  <si>
    <t>평균: 실적</t>
  </si>
  <si>
    <t>평균: 단가</t>
  </si>
  <si>
    <t>할인율 증가</t>
  </si>
  <si>
    <t>만든 사람 김다영 날짜 2024-06-28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</si>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</sst>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5" fillId="0" borderId="1" xfId="3" applyNumberFormat="1" applyFon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241-4546-97A6-0ABD9557EC9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3686880"/>
        <c:axId val="663686520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663686520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63686880"/>
        <c:crosses val="max"/>
        <c:crossBetween val="between"/>
      </c:valAx>
      <c:catAx>
        <c:axId val="6636868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63686520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D8C7563F-DB33-A4AE-7765-31B8BBCE1939}"/>
            </a:ext>
          </a:extLst>
        </xdr:cNvPr>
        <xdr:cNvSpPr/>
      </xdr:nvSpPr>
      <xdr:spPr>
        <a:xfrm>
          <a:off x="2447925" y="2305050"/>
          <a:ext cx="96202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972C434A-23EA-3506-7B56-D7D434CA1EE4}"/>
            </a:ext>
          </a:extLst>
        </xdr:cNvPr>
        <xdr:cNvSpPr/>
      </xdr:nvSpPr>
      <xdr:spPr>
        <a:xfrm>
          <a:off x="3409950" y="2305050"/>
          <a:ext cx="10096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다영" refreshedDate="45471.652687731483" backgroundQuery="1" createdVersion="8" refreshedVersion="8" minRefreshableVersion="3" recordCount="0" supportSubquery="1" supportAdvancedDrill="1" xr:uid="{027F8791-4365-4019-BAB7-4C41E4108869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38B5127-B810-4F16-A4D0-4EBCFA38A02D}" name="피벗 테이블1" cacheId="55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0" numFmtId="176"/>
    <dataField name="평균: 단가" fld="3" subtotal="average" baseField="0" baseItem="0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53"/>
  <sheetViews>
    <sheetView topLeftCell="A15" zoomScale="80" zoomScaleNormal="80" workbookViewId="0">
      <selection activeCell="A37" sqref="A37:F54"/>
    </sheetView>
  </sheetViews>
  <sheetFormatPr defaultRowHeight="16.5"/>
  <cols>
    <col min="2" max="2" width="25.5" customWidth="1"/>
    <col min="3" max="3" width="15.37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11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11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11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11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11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11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11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11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11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11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  <c r="K11" t="b">
        <f>AND(RIGHT($A3,3)&gt;=160,$C3&lt;&gt;"극동제약")</f>
        <v>1</v>
      </c>
    </row>
    <row r="12" spans="1:11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11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11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11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11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9" t="s">
        <v>191</v>
      </c>
    </row>
    <row r="36" spans="1:6">
      <c r="A36" t="b">
        <f>AND(MID(A3,4,1)&gt;="5",OR(MONTH(E3)=3,MONTH(E3)=9))</f>
        <v>1</v>
      </c>
    </row>
    <row r="38" spans="1:6">
      <c r="A38" s="1" t="s">
        <v>0</v>
      </c>
      <c r="B38" s="1" t="s">
        <v>1</v>
      </c>
      <c r="C38" s="1" t="s">
        <v>2</v>
      </c>
      <c r="D38" s="1" t="s">
        <v>3</v>
      </c>
      <c r="E38" s="2" t="s">
        <v>4</v>
      </c>
      <c r="F38" s="1" t="s">
        <v>5</v>
      </c>
    </row>
    <row r="39" spans="1:6">
      <c r="A39" s="1" t="s">
        <v>6</v>
      </c>
      <c r="B39" s="3" t="s">
        <v>7</v>
      </c>
      <c r="C39" s="1" t="s">
        <v>8</v>
      </c>
      <c r="D39" s="1">
        <v>173</v>
      </c>
      <c r="E39" s="2">
        <v>43533</v>
      </c>
      <c r="F39" s="1">
        <v>297</v>
      </c>
    </row>
    <row r="40" spans="1:6">
      <c r="A40" s="1" t="s">
        <v>9</v>
      </c>
      <c r="B40" s="3" t="s">
        <v>10</v>
      </c>
      <c r="C40" s="1" t="s">
        <v>8</v>
      </c>
      <c r="D40" s="1">
        <v>39</v>
      </c>
      <c r="E40" s="2">
        <v>43533</v>
      </c>
      <c r="F40" s="1">
        <v>144</v>
      </c>
    </row>
    <row r="41" spans="1:6">
      <c r="A41" s="1" t="s">
        <v>37</v>
      </c>
      <c r="B41" s="3" t="s">
        <v>38</v>
      </c>
      <c r="C41" s="1" t="s">
        <v>13</v>
      </c>
      <c r="D41" s="1">
        <v>182</v>
      </c>
      <c r="E41" s="2">
        <v>43533</v>
      </c>
      <c r="F41" s="1">
        <v>224</v>
      </c>
    </row>
    <row r="42" spans="1:6">
      <c r="A42" s="1" t="s">
        <v>39</v>
      </c>
      <c r="B42" s="3" t="s">
        <v>40</v>
      </c>
      <c r="C42" s="1" t="s">
        <v>41</v>
      </c>
      <c r="D42" s="1">
        <v>73</v>
      </c>
      <c r="E42" s="2">
        <v>43736</v>
      </c>
      <c r="F42" s="1">
        <v>144</v>
      </c>
    </row>
    <row r="43" spans="1:6">
      <c r="A43" s="1" t="s">
        <v>44</v>
      </c>
      <c r="B43" s="3" t="s">
        <v>45</v>
      </c>
      <c r="C43" s="1" t="s">
        <v>46</v>
      </c>
      <c r="D43" s="1">
        <v>52</v>
      </c>
      <c r="E43" s="2">
        <v>43533</v>
      </c>
      <c r="F43" s="1">
        <v>129</v>
      </c>
    </row>
    <row r="44" spans="1:6">
      <c r="A44" s="1" t="s">
        <v>47</v>
      </c>
      <c r="B44" s="3" t="s">
        <v>48</v>
      </c>
      <c r="C44" s="1" t="s">
        <v>49</v>
      </c>
      <c r="D44" s="1">
        <v>45</v>
      </c>
      <c r="E44" s="2">
        <v>43533</v>
      </c>
      <c r="F44" s="1">
        <v>139</v>
      </c>
    </row>
    <row r="45" spans="1:6">
      <c r="A45" s="1" t="s">
        <v>50</v>
      </c>
      <c r="B45" s="3" t="s">
        <v>51</v>
      </c>
      <c r="C45" s="1" t="s">
        <v>52</v>
      </c>
      <c r="D45" s="1">
        <v>82</v>
      </c>
      <c r="E45" s="2">
        <v>43736</v>
      </c>
      <c r="F45" s="1">
        <v>118</v>
      </c>
    </row>
    <row r="46" spans="1:6">
      <c r="A46" s="1" t="s">
        <v>53</v>
      </c>
      <c r="B46" s="3" t="s">
        <v>54</v>
      </c>
      <c r="C46" s="1" t="s">
        <v>52</v>
      </c>
      <c r="D46" s="1">
        <v>96</v>
      </c>
      <c r="E46" s="2">
        <v>43736</v>
      </c>
      <c r="F46" s="1">
        <v>34</v>
      </c>
    </row>
    <row r="47" spans="1:6">
      <c r="A47" s="1" t="s">
        <v>62</v>
      </c>
      <c r="B47" s="3" t="s">
        <v>63</v>
      </c>
      <c r="C47" s="1" t="s">
        <v>64</v>
      </c>
      <c r="D47" s="1">
        <v>164</v>
      </c>
      <c r="E47" s="2">
        <v>43736</v>
      </c>
      <c r="F47" s="1">
        <v>268</v>
      </c>
    </row>
    <row r="48" spans="1:6">
      <c r="A48" s="1" t="s">
        <v>65</v>
      </c>
      <c r="B48" s="3" t="s">
        <v>66</v>
      </c>
      <c r="C48" s="1" t="s">
        <v>25</v>
      </c>
      <c r="D48" s="1">
        <v>103</v>
      </c>
      <c r="E48" s="2">
        <v>43533</v>
      </c>
      <c r="F48" s="1">
        <v>89</v>
      </c>
    </row>
    <row r="49" spans="1:6">
      <c r="A49" s="1" t="s">
        <v>67</v>
      </c>
      <c r="B49" s="3" t="s">
        <v>68</v>
      </c>
      <c r="C49" s="1" t="s">
        <v>69</v>
      </c>
      <c r="D49" s="1">
        <v>709</v>
      </c>
      <c r="E49" s="2">
        <v>43533</v>
      </c>
      <c r="F49" s="1">
        <v>151</v>
      </c>
    </row>
    <row r="50" spans="1:6">
      <c r="A50" s="1" t="s">
        <v>70</v>
      </c>
      <c r="B50" s="3" t="s">
        <v>71</v>
      </c>
      <c r="C50" s="1" t="s">
        <v>72</v>
      </c>
      <c r="D50" s="1">
        <v>3530</v>
      </c>
      <c r="E50" s="2">
        <v>43533</v>
      </c>
      <c r="F50" s="1">
        <v>297</v>
      </c>
    </row>
    <row r="51" spans="1:6">
      <c r="A51" s="1" t="s">
        <v>73</v>
      </c>
      <c r="B51" s="3" t="s">
        <v>74</v>
      </c>
      <c r="C51" s="1" t="s">
        <v>75</v>
      </c>
      <c r="D51" s="1">
        <v>56</v>
      </c>
      <c r="E51" s="2">
        <v>43736</v>
      </c>
      <c r="F51" s="1">
        <v>129</v>
      </c>
    </row>
    <row r="52" spans="1:6">
      <c r="A52" s="1" t="s">
        <v>80</v>
      </c>
      <c r="B52" s="3" t="s">
        <v>81</v>
      </c>
      <c r="C52" s="1" t="s">
        <v>82</v>
      </c>
      <c r="D52" s="1">
        <v>88</v>
      </c>
      <c r="E52" s="2">
        <v>42438</v>
      </c>
      <c r="F52" s="1">
        <v>89</v>
      </c>
    </row>
    <row r="53" spans="1:6">
      <c r="A53" s="1" t="s">
        <v>83</v>
      </c>
      <c r="B53" s="3" t="s">
        <v>84</v>
      </c>
      <c r="C53" s="1" t="s">
        <v>52</v>
      </c>
      <c r="D53" s="1">
        <v>237</v>
      </c>
      <c r="E53" s="2">
        <v>42438</v>
      </c>
      <c r="F53" s="1">
        <v>139</v>
      </c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118" zoomScaleNormal="100" zoomScaleSheetLayoutView="118" workbookViewId="0">
      <selection activeCell="B4" sqref="B4"/>
    </sheetView>
  </sheetViews>
  <sheetFormatPr defaultRowHeight="16.5"/>
  <cols>
    <col min="1" max="1" width="5.125" customWidth="1"/>
    <col min="2" max="2" width="31.8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30">
        <v>150</v>
      </c>
    </row>
    <row r="6" spans="2:4">
      <c r="B6" s="7" t="s">
        <v>86</v>
      </c>
      <c r="C6" s="8">
        <v>42</v>
      </c>
      <c r="D6" s="30">
        <v>190</v>
      </c>
    </row>
    <row r="7" spans="2:4">
      <c r="B7" s="7" t="s">
        <v>48</v>
      </c>
      <c r="C7" s="8">
        <v>45</v>
      </c>
      <c r="D7" s="30">
        <v>139</v>
      </c>
    </row>
    <row r="8" spans="2:4">
      <c r="B8" s="7" t="s">
        <v>89</v>
      </c>
      <c r="C8" s="8">
        <v>159</v>
      </c>
      <c r="D8" s="30">
        <v>124</v>
      </c>
    </row>
    <row r="9" spans="2:4">
      <c r="B9" s="7" t="s">
        <v>90</v>
      </c>
      <c r="C9" s="8">
        <v>54</v>
      </c>
      <c r="D9" s="30">
        <v>129</v>
      </c>
    </row>
    <row r="10" spans="2:4">
      <c r="B10" s="7" t="s">
        <v>24</v>
      </c>
      <c r="C10" s="8">
        <v>120</v>
      </c>
      <c r="D10" s="30">
        <v>297</v>
      </c>
    </row>
    <row r="11" spans="2:4">
      <c r="B11" s="7" t="s">
        <v>91</v>
      </c>
      <c r="C11" s="8">
        <v>111</v>
      </c>
      <c r="D11" s="30">
        <v>268</v>
      </c>
    </row>
    <row r="12" spans="2:4">
      <c r="B12" s="7" t="s">
        <v>92</v>
      </c>
      <c r="C12" s="8">
        <v>4996</v>
      </c>
      <c r="D12" s="30">
        <v>118</v>
      </c>
    </row>
    <row r="13" spans="2:4">
      <c r="B13" s="7" t="s">
        <v>93</v>
      </c>
      <c r="C13" s="8">
        <v>15459</v>
      </c>
      <c r="D13" s="30">
        <v>134</v>
      </c>
    </row>
    <row r="14" spans="2:4">
      <c r="B14" s="7" t="s">
        <v>94</v>
      </c>
      <c r="C14" s="8">
        <v>448</v>
      </c>
      <c r="D14" s="30">
        <v>89</v>
      </c>
    </row>
    <row r="15" spans="2:4">
      <c r="B15" s="7" t="s">
        <v>77</v>
      </c>
      <c r="C15" s="8">
        <v>114</v>
      </c>
      <c r="D15" s="30">
        <v>118</v>
      </c>
    </row>
    <row r="16" spans="2:4">
      <c r="B16" s="7" t="s">
        <v>95</v>
      </c>
      <c r="C16" s="8">
        <v>441</v>
      </c>
      <c r="D16" s="30">
        <v>151</v>
      </c>
    </row>
    <row r="17" spans="2:4">
      <c r="B17" s="7" t="s">
        <v>96</v>
      </c>
      <c r="C17" s="8">
        <v>51</v>
      </c>
      <c r="D17" s="30">
        <v>89</v>
      </c>
    </row>
    <row r="18" spans="2:4">
      <c r="B18" s="7" t="s">
        <v>51</v>
      </c>
      <c r="C18" s="8">
        <v>82</v>
      </c>
      <c r="D18" s="30">
        <v>118</v>
      </c>
    </row>
    <row r="19" spans="2:4">
      <c r="B19" s="7" t="s">
        <v>97</v>
      </c>
      <c r="C19" s="8">
        <v>165</v>
      </c>
      <c r="D19" s="30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abSelected="1" zoomScale="80" zoomScaleNormal="80" workbookViewId="0">
      <selection activeCell="K7" sqref="K7"/>
    </sheetView>
  </sheetViews>
  <sheetFormatPr defaultRowHeight="16.5"/>
  <cols>
    <col min="2" max="2" width="11.125" bestFit="1" customWidth="1"/>
    <col min="3" max="3" width="29.25" customWidth="1"/>
    <col min="4" max="4" width="10" customWidth="1"/>
    <col min="5" max="5" width="29.375" customWidth="1"/>
    <col min="6" max="6" width="9.375" bestFit="1" customWidth="1"/>
    <col min="7" max="7" width="7.125" bestFit="1" customWidth="1"/>
    <col min="8" max="8" width="12.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IF(LEFT(D3,2)=LEFT(C3,2),SUBSTITUTE(C3," ","★",1),C3)</f>
        <v>건웅★로딘정 100mg</v>
      </c>
      <c r="F3" s="11">
        <v>178000</v>
      </c>
      <c r="G3" s="1">
        <v>115</v>
      </c>
      <c r="H3" s="12" t="str">
        <f>IFERROR(TEXT(F3*G3,"#,##0원"),"")</f>
        <v>20,470,000원</v>
      </c>
      <c r="I3" s="1" t="str">
        <f>fn비고(C3)</f>
        <v>■</v>
      </c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IF(LEFT(D4,2)=LEFT(C4,2),SUBSTITUTE(C4," ","★",1),C4)</f>
        <v>국제★구루메포민정 250mg</v>
      </c>
      <c r="F4" s="11">
        <v>59000</v>
      </c>
      <c r="G4" s="1">
        <v>129</v>
      </c>
      <c r="H4" s="12" t="str">
        <f t="shared" ref="H4:H28" si="1">IFERROR(TEXT(F4*G4,"#,##0원"),"")</f>
        <v>7,611,000원</v>
      </c>
      <c r="I4" s="1" t="str">
        <f t="shared" ref="I4:I28" si="2">fn비고(C4)</f>
        <v>■■</v>
      </c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 t="str">
        <f t="shared" si="2"/>
        <v xml:space="preserve">  </v>
      </c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 t="str">
        <f t="shared" si="2"/>
        <v xml:space="preserve">  </v>
      </c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 t="str">
        <f t="shared" si="2"/>
        <v xml:space="preserve">  </v>
      </c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 t="str">
        <f t="shared" si="2"/>
        <v>■■</v>
      </c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 t="str">
        <f t="shared" si="2"/>
        <v xml:space="preserve">  </v>
      </c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 t="str">
        <f t="shared" si="2"/>
        <v xml:space="preserve">  </v>
      </c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 t="str">
        <f t="shared" si="2"/>
        <v xml:space="preserve">  </v>
      </c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 t="str">
        <f t="shared" si="2"/>
        <v>■</v>
      </c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 t="str">
        <f t="shared" si="2"/>
        <v>■■</v>
      </c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 t="str">
        <f t="shared" si="2"/>
        <v>■</v>
      </c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 t="str">
        <f t="shared" si="2"/>
        <v xml:space="preserve">  </v>
      </c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 t="str">
        <f t="shared" si="2"/>
        <v>■■</v>
      </c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 t="str">
        <f t="shared" si="2"/>
        <v>■■■</v>
      </c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 t="str">
        <f t="shared" si="2"/>
        <v xml:space="preserve">  </v>
      </c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 t="str">
        <f t="shared" si="2"/>
        <v xml:space="preserve">  </v>
      </c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 t="str">
        <f t="shared" si="2"/>
        <v xml:space="preserve">  </v>
      </c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 t="str">
        <f t="shared" si="2"/>
        <v>■</v>
      </c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 t="str">
        <f t="shared" si="2"/>
        <v>■■■</v>
      </c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 t="str">
        <f t="shared" si="2"/>
        <v>■■■■■</v>
      </c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 t="str">
        <f t="shared" si="2"/>
        <v xml:space="preserve">  </v>
      </c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 t="str">
        <f t="shared" si="2"/>
        <v xml:space="preserve">  </v>
      </c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 t="str">
        <f t="shared" si="2"/>
        <v xml:space="preserve">  </v>
      </c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 t="str">
        <f t="shared" si="2"/>
        <v xml:space="preserve">  </v>
      </c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 t="str">
        <f t="shared" si="2"/>
        <v xml:space="preserve">  </v>
      </c>
    </row>
    <row r="30" spans="1:9">
      <c r="A30" t="s">
        <v>152</v>
      </c>
      <c r="E30" t="s">
        <v>153</v>
      </c>
    </row>
    <row r="31" spans="1:9">
      <c r="A31" s="23" t="s">
        <v>1</v>
      </c>
      <c r="B31" s="24"/>
      <c r="C31" s="25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26" t="str">
        <f>VLOOKUP(MAX(B3:B28),B3:C28,2,0)</f>
        <v>경인 파모티딘정 40mg</v>
      </c>
      <c r="B32" s="27"/>
      <c r="C32" s="28"/>
      <c r="E32" s="1" t="s">
        <v>8</v>
      </c>
      <c r="F32" s="13" t="e">
        <f>AVERAGE(IF((YEAR($B$3:$B$28)=F$31)*($D$3:$D$28=$E32)*($F$3:$F$28&gt;=50000),$G$3:$G$28))</f>
        <v>#VALUE!</v>
      </c>
      <c r="G32" s="13">
        <f t="array" ref="G32">AVERAGE(IF((YEAR($B$3:$B$28)=G$31)*($D$3:$D$28=$E32)*($F$3:$F$28&gt;=50000),$G$3:$G$28))</f>
        <v>135</v>
      </c>
      <c r="H32" s="13">
        <f t="array" ref="H32">AVERAGE(IF((YEAR($B$3:$B$28)=H$31)*($D$3:$D$28=$E32)*($F$3:$F$28&gt;=50000),$G$3:$G$28))</f>
        <v>129</v>
      </c>
    </row>
    <row r="33" spans="5:8">
      <c r="E33" s="1" t="s">
        <v>25</v>
      </c>
      <c r="F33" s="13">
        <f t="array" ref="F33">AVERAGE(IF((YEAR($B$3:$B$28)=F$31)*($D$3:$D$28=$E33)*($F$3:$F$28&gt;=50000),$G$3:$G$28))</f>
        <v>118</v>
      </c>
      <c r="G33" s="13">
        <f t="array" ref="G33">AVERAGE(IF((YEAR($B$3:$B$28)=G$31)*($D$3:$D$28=$E33)*($F$3:$F$28&gt;=50000),$G$3:$G$28))</f>
        <v>110.5</v>
      </c>
      <c r="H33" s="13">
        <f t="array" ref="H33">AVERAGE(IF((YEAR($B$3:$B$28)=H$31)*($D$3:$D$28=$E33)*($F$3:$F$28&gt;=50000),$G$3:$G$28))</f>
        <v>89</v>
      </c>
    </row>
    <row r="34" spans="5:8">
      <c r="E34" s="1" t="s">
        <v>36</v>
      </c>
      <c r="F34" s="13">
        <f t="array" ref="F34">AVERAGE(IF((YEAR($B$3:$B$28)=F$31)*($D$3:$D$28=$E34)*($F$3:$F$28&gt;=50000),$G$3:$G$28))</f>
        <v>127.8</v>
      </c>
      <c r="G34" s="13">
        <f t="array" ref="G34">AVERAGE(IF((YEAR($B$3:$B$28)=G$31)*($D$3:$D$28=$E34)*($F$3:$F$28&gt;=50000),$G$3:$G$28))</f>
        <v>129</v>
      </c>
      <c r="H34" s="13">
        <f t="array" ref="H34">AVERAGE(IF((YEAR($B$3:$B$28)=H$31)*($D$3:$D$28=$E34)*($F$3:$F$28&gt;=50000),$G$3:$G$28))</f>
        <v>288</v>
      </c>
    </row>
    <row r="35" spans="5:8">
      <c r="E35" s="1" t="s">
        <v>119</v>
      </c>
      <c r="F35" s="13">
        <f t="array" ref="F35">AVERAGE(IF((YEAR($B$3:$B$28)=F$31)*($D$3:$D$28=$E35)*($F$3:$F$28&gt;=50000),$G$3:$G$28))</f>
        <v>80.333333333333329</v>
      </c>
      <c r="G35" s="13">
        <f t="array" ref="G35">AVERAGE(IF((YEAR($B$3:$B$28)=G$31)*($D$3:$D$28=$E35)*($F$3:$F$28&gt;=50000),$G$3:$G$28))</f>
        <v>124</v>
      </c>
      <c r="H35" s="13">
        <f t="array" ref="H35">AVERAGE(IF((YEAR($B$3:$B$28)=H$31)*($D$3:$D$28=$E35)*($F$3:$F$28&gt;=50000),$G$3:$G$28))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D3" sqref="D3"/>
    </sheetView>
  </sheetViews>
  <sheetFormatPr defaultRowHeight="16.5"/>
  <cols>
    <col min="1" max="1" width="11" bestFit="1" customWidth="1"/>
    <col min="2" max="7" width="16.375" bestFit="1" customWidth="1"/>
    <col min="8" max="9" width="14.875" bestFit="1" customWidth="1"/>
    <col min="10" max="11" width="15.25" bestFit="1" customWidth="1"/>
  </cols>
  <sheetData>
    <row r="2" spans="1:7">
      <c r="B2" s="31" t="s">
        <v>198</v>
      </c>
      <c r="C2" s="31" t="s">
        <v>199</v>
      </c>
    </row>
    <row r="3" spans="1:7">
      <c r="B3" t="s">
        <v>195</v>
      </c>
      <c r="D3" t="s">
        <v>196</v>
      </c>
      <c r="F3" t="s">
        <v>197</v>
      </c>
    </row>
    <row r="4" spans="1:7">
      <c r="A4" s="31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32"/>
      <c r="C5" s="32"/>
      <c r="D5" s="32"/>
      <c r="E5" s="32"/>
      <c r="F5" s="32">
        <v>127.5</v>
      </c>
      <c r="G5" s="32">
        <v>348</v>
      </c>
    </row>
    <row r="6" spans="1:7">
      <c r="A6" t="s">
        <v>82</v>
      </c>
      <c r="B6" s="32">
        <v>187.33333333333334</v>
      </c>
      <c r="C6" s="32">
        <v>145</v>
      </c>
      <c r="D6" s="32">
        <v>185.25</v>
      </c>
      <c r="E6" s="32">
        <v>133.75</v>
      </c>
      <c r="F6" s="32">
        <v>191.5</v>
      </c>
      <c r="G6" s="32">
        <v>137</v>
      </c>
    </row>
    <row r="7" spans="1:7">
      <c r="A7" t="s">
        <v>193</v>
      </c>
      <c r="B7" s="32">
        <v>109.83333333333333</v>
      </c>
      <c r="C7" s="32">
        <v>1207.5</v>
      </c>
      <c r="D7" s="32">
        <v>84</v>
      </c>
      <c r="E7" s="32">
        <v>265.33333333333331</v>
      </c>
      <c r="F7" s="32">
        <v>106.25</v>
      </c>
      <c r="G7" s="32">
        <v>3745.75</v>
      </c>
    </row>
    <row r="8" spans="1:7">
      <c r="A8" t="s">
        <v>192</v>
      </c>
      <c r="B8" s="32"/>
      <c r="C8" s="32"/>
      <c r="D8" s="32">
        <v>134</v>
      </c>
      <c r="E8" s="32">
        <v>334</v>
      </c>
      <c r="F8" s="32"/>
      <c r="G8" s="32"/>
    </row>
    <row r="9" spans="1:7">
      <c r="A9" t="s">
        <v>36</v>
      </c>
      <c r="B9" s="32">
        <v>153.57142857142858</v>
      </c>
      <c r="C9" s="32">
        <v>3055.4285714285716</v>
      </c>
      <c r="D9" s="32">
        <v>128.66666666666666</v>
      </c>
      <c r="E9" s="32">
        <v>60.333333333333336</v>
      </c>
      <c r="F9" s="32">
        <v>163.6</v>
      </c>
      <c r="G9" s="32">
        <v>176.6</v>
      </c>
    </row>
    <row r="10" spans="1:7">
      <c r="A10" t="s">
        <v>69</v>
      </c>
      <c r="B10" s="32"/>
      <c r="C10" s="32"/>
      <c r="D10" s="32">
        <v>151</v>
      </c>
      <c r="E10" s="32">
        <v>709</v>
      </c>
      <c r="F10" s="32"/>
      <c r="G10" s="32"/>
    </row>
    <row r="11" spans="1:7">
      <c r="A11" t="s">
        <v>30</v>
      </c>
      <c r="B11" s="32">
        <v>167.5</v>
      </c>
      <c r="C11" s="32">
        <v>256.66666666666669</v>
      </c>
      <c r="D11" s="32">
        <v>126</v>
      </c>
      <c r="E11" s="32">
        <v>50.75</v>
      </c>
      <c r="F11" s="32">
        <v>184.4</v>
      </c>
      <c r="G11" s="32">
        <v>255.8</v>
      </c>
    </row>
    <row r="12" spans="1:7">
      <c r="A12" t="s">
        <v>25</v>
      </c>
      <c r="B12" s="32">
        <v>116.8</v>
      </c>
      <c r="C12" s="32">
        <v>388.2</v>
      </c>
      <c r="D12" s="32">
        <v>146.85714285714286</v>
      </c>
      <c r="E12" s="32">
        <v>3078.8571428571427</v>
      </c>
      <c r="F12" s="32">
        <v>205.2</v>
      </c>
      <c r="G12" s="32">
        <v>680.4</v>
      </c>
    </row>
    <row r="13" spans="1:7">
      <c r="A13" t="s">
        <v>13</v>
      </c>
      <c r="B13" s="32"/>
      <c r="C13" s="32"/>
      <c r="D13" s="32">
        <v>224</v>
      </c>
      <c r="E13" s="32">
        <v>182</v>
      </c>
      <c r="F13" s="32"/>
      <c r="G13" s="32"/>
    </row>
    <row r="14" spans="1:7">
      <c r="A14" t="s">
        <v>8</v>
      </c>
      <c r="B14" s="32">
        <v>163.23076923076923</v>
      </c>
      <c r="C14" s="32">
        <v>570.38461538461536</v>
      </c>
      <c r="D14" s="32">
        <v>154.1</v>
      </c>
      <c r="E14" s="32">
        <v>526</v>
      </c>
      <c r="F14" s="32">
        <v>128.6</v>
      </c>
      <c r="G14" s="32">
        <v>349.2</v>
      </c>
    </row>
    <row r="15" spans="1:7">
      <c r="A15" t="s">
        <v>194</v>
      </c>
      <c r="B15" s="32">
        <v>150.17500000000001</v>
      </c>
      <c r="C15" s="32">
        <v>999.1</v>
      </c>
      <c r="D15" s="32">
        <v>145.91176470588235</v>
      </c>
      <c r="E15" s="32">
        <v>875.05882352941171</v>
      </c>
      <c r="F15" s="32">
        <v>155</v>
      </c>
      <c r="G15" s="32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6B618-98E8-433F-BB03-752B1EEBAAFD}">
  <sheetPr codeName="Sheet9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13" bestFit="1" customWidth="1"/>
    <col min="4" max="6" width="11.625" bestFit="1" customWidth="1" outlineLevel="1"/>
  </cols>
  <sheetData>
    <row r="1" spans="2:6" ht="17.25" thickBot="1"/>
    <row r="2" spans="2:6">
      <c r="B2" s="37" t="s">
        <v>205</v>
      </c>
      <c r="C2" s="38"/>
      <c r="D2" s="44"/>
      <c r="E2" s="44"/>
      <c r="F2" s="44"/>
    </row>
    <row r="3" spans="2:6" collapsed="1">
      <c r="B3" s="36"/>
      <c r="C3" s="36"/>
      <c r="D3" s="45" t="s">
        <v>207</v>
      </c>
      <c r="E3" s="45" t="s">
        <v>202</v>
      </c>
      <c r="F3" s="45" t="s">
        <v>204</v>
      </c>
    </row>
    <row r="4" spans="2:6" ht="40.5" hidden="1" outlineLevel="1">
      <c r="B4" s="40"/>
      <c r="C4" s="40"/>
      <c r="D4" s="33"/>
      <c r="E4" s="47" t="s">
        <v>203</v>
      </c>
      <c r="F4" s="47" t="s">
        <v>203</v>
      </c>
    </row>
    <row r="5" spans="2:6">
      <c r="B5" s="41" t="s">
        <v>206</v>
      </c>
      <c r="C5" s="42"/>
      <c r="D5" s="39"/>
      <c r="E5" s="39"/>
      <c r="F5" s="39"/>
    </row>
    <row r="6" spans="2:6" outlineLevel="1">
      <c r="B6" s="40"/>
      <c r="C6" s="40" t="s">
        <v>154</v>
      </c>
      <c r="D6" s="34">
        <v>0.12</v>
      </c>
      <c r="E6" s="46">
        <v>0.15</v>
      </c>
      <c r="F6" s="46">
        <v>0.1</v>
      </c>
    </row>
    <row r="7" spans="2:6">
      <c r="B7" s="41" t="s">
        <v>208</v>
      </c>
      <c r="C7" s="42"/>
      <c r="D7" s="39"/>
      <c r="E7" s="39"/>
      <c r="F7" s="39"/>
    </row>
    <row r="8" spans="2:6" ht="17.25" outlineLevel="1" thickBot="1">
      <c r="B8" s="43"/>
      <c r="C8" s="43" t="s">
        <v>155</v>
      </c>
      <c r="D8" s="35">
        <v>4433440</v>
      </c>
      <c r="E8" s="35">
        <v>4282300</v>
      </c>
      <c r="F8" s="35">
        <v>4534200</v>
      </c>
    </row>
    <row r="9" spans="2:6">
      <c r="B9" t="s">
        <v>209</v>
      </c>
    </row>
    <row r="10" spans="2:6">
      <c r="B10" t="s">
        <v>210</v>
      </c>
    </row>
    <row r="11" spans="2:6">
      <c r="B11" t="s">
        <v>211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2" sqref="G2"/>
    </sheetView>
  </sheetViews>
  <sheetFormatPr defaultRowHeight="16.5"/>
  <cols>
    <col min="2" max="2" width="13" bestFit="1" customWidth="1"/>
    <col min="4" max="4" width="9.375" bestFit="1" customWidth="1"/>
    <col min="5" max="5" width="8.625" customWidth="1"/>
    <col min="6" max="6" width="11" bestFit="1" customWidth="1"/>
    <col min="7" max="7" width="10.8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김다영" comment="만든 사람 김다영 날짜 2024-06-28">
      <inputCells r="G2" val="0.15" numFmtId="9"/>
    </scenario>
    <scenario name="할인율 감소" locked="1" count="1" user="김다영" comment="만든 사람 김다영 날짜 2024-06-28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D0BC4945-F311-477D-AC57-25B6F85002D6}">
      <formula1>REPT("◆",$E4)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workbookViewId="0"/>
  </sheetViews>
  <sheetFormatPr defaultRowHeight="16.5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I10" sqref="I10"/>
    </sheetView>
  </sheetViews>
  <sheetFormatPr defaultRowHeight="16.5"/>
  <cols>
    <col min="1" max="1" width="3" customWidth="1"/>
    <col min="2" max="2" width="10" customWidth="1"/>
    <col min="3" max="3" width="11" customWidth="1"/>
    <col min="4" max="4" width="8.125" customWidth="1"/>
    <col min="5" max="5" width="12.625" customWidth="1"/>
    <col min="6" max="6" width="13.2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48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48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48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48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48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48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48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48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/>
  </sheetViews>
  <sheetFormatPr defaultRowHeight="16.5"/>
  <cols>
    <col min="1" max="1" width="11.125" bestFit="1" customWidth="1"/>
    <col min="3" max="3" width="26.375" customWidth="1"/>
    <col min="4" max="4" width="14.75" customWidth="1"/>
    <col min="7" max="7" width="12.875" customWidth="1"/>
    <col min="8" max="8" width="6.75" customWidth="1"/>
    <col min="10" max="10" width="25.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>
        <v>45471</v>
      </c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>
        <v>45471</v>
      </c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>
        <v>45471</v>
      </c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>
        <v>45471</v>
      </c>
      <c r="B10" s="1" t="s">
        <v>39</v>
      </c>
      <c r="C10" s="3" t="s">
        <v>40</v>
      </c>
      <c r="D10" s="1" t="s">
        <v>41</v>
      </c>
      <c r="E10" s="13">
        <v>73</v>
      </c>
      <c r="F10" s="13">
        <v>1</v>
      </c>
      <c r="G10" s="13">
        <v>73</v>
      </c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>
        <v>45471</v>
      </c>
      <c r="B11" s="1" t="s">
        <v>20</v>
      </c>
      <c r="C11" s="3" t="s">
        <v>21</v>
      </c>
      <c r="D11" s="1" t="s">
        <v>22</v>
      </c>
      <c r="E11" s="13">
        <v>243</v>
      </c>
      <c r="F11" s="13">
        <v>3</v>
      </c>
      <c r="G11" s="13">
        <v>729</v>
      </c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아시클로버정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용훈 김</cp:lastModifiedBy>
  <dcterms:created xsi:type="dcterms:W3CDTF">2023-08-09T00:13:15Z</dcterms:created>
  <dcterms:modified xsi:type="dcterms:W3CDTF">2024-06-28T07:58:30Z</dcterms:modified>
</cp:coreProperties>
</file>