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기출\02 최신기출유형\04회\"/>
    </mc:Choice>
  </mc:AlternateContent>
  <xr:revisionPtr revIDLastSave="0" documentId="13_ncr:1_{BB61171F-6770-44F1-B6EC-E16AD9BEC88D}" xr6:coauthVersionLast="47" xr6:coauthVersionMax="47" xr10:uidLastSave="{00000000-0000-0000-0000-000000000000}"/>
  <bookViews>
    <workbookView xWindow="-108" yWindow="-108" windowWidth="23256" windowHeight="12576" firstSheet="2" activeTab="3" xr2:uid="{812066B2-97CF-4D81-BA16-AB7A7A7E7780}"/>
  </bookViews>
  <sheets>
    <sheet name="기본작업-1" sheetId="1" r:id="rId1"/>
    <sheet name="기본작업-2" sheetId="2" r:id="rId2"/>
    <sheet name="계산작업" sheetId="3" r:id="rId3"/>
    <sheet name="분석작업-1" sheetId="4" r:id="rId4"/>
    <sheet name="분석작업-2" sheetId="5" r:id="rId5"/>
    <sheet name="기타작업-1" sheetId="6" r:id="rId6"/>
    <sheet name="기타작업-2" sheetId="7" r:id="rId7"/>
    <sheet name="기타작업-3" sheetId="8" r:id="rId8"/>
  </sheets>
  <functionGroups builtInGroupCount="19"/>
  <definedNames>
    <definedName name="_xlnm._FilterDatabase" localSheetId="0" hidden="1">'기본작업-1'!$A$2:$F$28</definedName>
    <definedName name="_xlnm.Criteria" localSheetId="0">'기본작업-1'!$A$30:$A$31</definedName>
    <definedName name="_xlnm.Extract" localSheetId="0">'기본작업-1'!$A$34:$F$34</definedName>
  </definedNames>
  <calcPr calcId="191029"/>
  <pivotCaches>
    <pivotCache cacheId="2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3" l="1"/>
  <c r="E4" i="3" a="1"/>
  <c r="E4" i="3" s="1"/>
  <c r="E5" i="3" a="1"/>
  <c r="E5" i="3" s="1"/>
  <c r="E3" i="3" a="1"/>
  <c r="E3" i="3" s="1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17" i="3"/>
  <c r="G16" i="3"/>
  <c r="G15" i="3"/>
  <c r="B4" i="3"/>
  <c r="B5" i="3"/>
  <c r="B6" i="3"/>
  <c r="B7" i="3"/>
  <c r="B8" i="3"/>
  <c r="B9" i="3"/>
  <c r="B10" i="3"/>
  <c r="B3" i="3"/>
  <c r="A31" i="1"/>
  <c r="E4" i="7"/>
  <c r="E5" i="7"/>
  <c r="E6" i="7"/>
  <c r="E7" i="7"/>
  <c r="E8" i="7"/>
  <c r="E9" i="7"/>
  <c r="E10" i="7"/>
  <c r="E11" i="7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E4" i="2"/>
  <c r="E5" i="2"/>
  <c r="E6" i="2"/>
  <c r="E7" i="2"/>
  <c r="E8" i="2"/>
  <c r="E9" i="2"/>
  <c r="E10" i="2"/>
  <c r="E11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H16" i="3" a="1"/>
  <c r="H18" i="3" a="1"/>
  <c r="H20" i="3" a="1"/>
  <c r="H22" i="3" a="1"/>
  <c r="H24" i="3" a="1"/>
  <c r="H26" i="3" a="1"/>
  <c r="H28" i="3" a="1"/>
  <c r="H30" i="3" a="1"/>
  <c r="H32" i="3" a="1"/>
  <c r="H34" i="3" a="1"/>
  <c r="H36" i="3" a="1"/>
  <c r="H38" i="3" a="1"/>
  <c r="H40" i="3" a="1"/>
  <c r="H19" i="3" a="1"/>
  <c r="H37" i="3" a="1"/>
  <c r="H17" i="3" a="1"/>
  <c r="H21" i="3" a="1"/>
  <c r="H23" i="3" a="1"/>
  <c r="H25" i="3" a="1"/>
  <c r="H27" i="3" a="1"/>
  <c r="H29" i="3" a="1"/>
  <c r="H31" i="3" a="1"/>
  <c r="H33" i="3" a="1"/>
  <c r="H35" i="3" a="1"/>
  <c r="H39" i="3" a="1"/>
  <c r="H15" i="3" a="1"/>
  <c r="H39" i="3" l="1"/>
  <c r="H35" i="3"/>
  <c r="H33" i="3"/>
  <c r="H31" i="3"/>
  <c r="H29" i="3"/>
  <c r="H27" i="3"/>
  <c r="H25" i="3"/>
  <c r="H23" i="3"/>
  <c r="H21" i="3"/>
  <c r="H17" i="3"/>
  <c r="H37" i="3"/>
  <c r="H19" i="3"/>
  <c r="H40" i="3"/>
  <c r="H38" i="3"/>
  <c r="H36" i="3"/>
  <c r="H34" i="3"/>
  <c r="H32" i="3"/>
  <c r="H30" i="3"/>
  <c r="H28" i="3"/>
  <c r="H26" i="3"/>
  <c r="H24" i="3"/>
  <c r="H22" i="3"/>
  <c r="H20" i="3"/>
  <c r="H18" i="3"/>
  <c r="H16" i="3"/>
  <c r="H15" i="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96F6900-6F9C-4CE9-9374-72420F7C4123}" sourceFile="C:\Users\user\Desktop\기출\02 최신기출유형\04회\공연관리.accdb" keepAlive="1" name="공연관리" type="5" refreshedVersion="7" background="1">
    <dbPr connection="Provider=Microsoft.ACE.OLEDB.12.0;User ID=Admin;Data Source=C:\Users\user\Desktop\기출\02 최신기출유형\04회\공연관리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;Jet OLEDB:Limited DB Caching=False;Jet OLEDB:Bypass ChoiceField Validation=False" command="공연예약" commandType="3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<sst xmlns="http://schemas.openxmlformats.org/spreadsheetml/2006/main" count="345" uniqueCount="81">
  <si>
    <t>[표1]</t>
  </si>
  <si>
    <t>예매일자</t>
  </si>
  <si>
    <t>구분</t>
  </si>
  <si>
    <t>공연이름</t>
  </si>
  <si>
    <t>가격</t>
  </si>
  <si>
    <t>예매수량</t>
  </si>
  <si>
    <t>총금액</t>
  </si>
  <si>
    <t>무용</t>
  </si>
  <si>
    <t>백설공주</t>
  </si>
  <si>
    <t>가족극</t>
  </si>
  <si>
    <t>헨리의모험</t>
  </si>
  <si>
    <t>뮤지컬</t>
  </si>
  <si>
    <t>천사의노래</t>
  </si>
  <si>
    <t>행복한우리집</t>
  </si>
  <si>
    <t>콘서트</t>
  </si>
  <si>
    <t>7080콘서트</t>
  </si>
  <si>
    <t>피노키오</t>
  </si>
  <si>
    <t>아이돌대축제</t>
  </si>
  <si>
    <t>요술친구</t>
  </si>
  <si>
    <t>예매수량 합계</t>
  </si>
  <si>
    <t>[표1] 공연별 매출액</t>
  </si>
  <si>
    <t>[표2] 2/4분기 월별 최대 예매수량</t>
  </si>
  <si>
    <t>총금액 평균</t>
  </si>
  <si>
    <t>예매월</t>
  </si>
  <si>
    <t>최대 예매수량</t>
  </si>
  <si>
    <t>[표3] 가격이 30,000 이상, 예매수량이 20 이상인 예매 건수</t>
  </si>
  <si>
    <t>[표4]</t>
  </si>
  <si>
    <t>누적개수</t>
  </si>
  <si>
    <t>할인액</t>
  </si>
  <si>
    <t>C-콘서트</t>
  </si>
  <si>
    <t>M-뮤지컬</t>
  </si>
  <si>
    <t>K-가족극</t>
  </si>
  <si>
    <t>Y-무용</t>
  </si>
  <si>
    <t>공연별 관람 현황</t>
  </si>
  <si>
    <t>10월</t>
  </si>
  <si>
    <t>11월</t>
  </si>
  <si>
    <t>12월</t>
  </si>
  <si>
    <t>공연 예매</t>
  </si>
  <si>
    <t>공연장</t>
  </si>
  <si>
    <t>공연명</t>
  </si>
  <si>
    <t>좌석수</t>
  </si>
  <si>
    <t>아트센터</t>
  </si>
  <si>
    <t>39,800원</t>
  </si>
  <si>
    <t>대학로소극장</t>
  </si>
  <si>
    <t>84,000원</t>
  </si>
  <si>
    <t>[표2]</t>
    <phoneticPr fontId="1" type="noConversion"/>
  </si>
  <si>
    <t>조건</t>
    <phoneticPr fontId="1" type="noConversion"/>
  </si>
  <si>
    <t>가격</t>
    <phoneticPr fontId="1" type="noConversion"/>
  </si>
  <si>
    <t>&gt;=30000</t>
    <phoneticPr fontId="1" type="noConversion"/>
  </si>
  <si>
    <t>예매수량</t>
    <phoneticPr fontId="1" type="noConversion"/>
  </si>
  <si>
    <t>&gt;=20</t>
    <phoneticPr fontId="1" type="noConversion"/>
  </si>
  <si>
    <t>총합계</t>
  </si>
  <si>
    <t>2월</t>
  </si>
  <si>
    <t>4월</t>
  </si>
  <si>
    <t>5월</t>
  </si>
  <si>
    <t>6월</t>
  </si>
  <si>
    <t>8월</t>
  </si>
  <si>
    <t>값</t>
  </si>
  <si>
    <t>분기</t>
  </si>
  <si>
    <t>1사분기</t>
  </si>
  <si>
    <t>2사분기</t>
  </si>
  <si>
    <t>3사분기</t>
  </si>
  <si>
    <t>1사분기 최대 : 총금액</t>
  </si>
  <si>
    <t>1사분기 최소 : 총금액</t>
  </si>
  <si>
    <t>2사분기 최대 : 총금액</t>
  </si>
  <si>
    <t>2사분기 최소 : 총금액</t>
  </si>
  <si>
    <t>3사분기 최대 : 총금액</t>
  </si>
  <si>
    <t>3사분기 최소 : 총금액</t>
  </si>
  <si>
    <t>***</t>
  </si>
  <si>
    <t>1사분기 최대 : 예매수량</t>
  </si>
  <si>
    <t>1사분기 최소 : 예매수량</t>
  </si>
  <si>
    <t>2사분기 최대 : 예매수량</t>
  </si>
  <si>
    <t>2사분기 최소 : 예매수량</t>
  </si>
  <si>
    <t>3사분기 최대 : 예매수량</t>
  </si>
  <si>
    <t>3사분기 최소 : 예매수량</t>
  </si>
  <si>
    <t>최대 : 예매수량</t>
  </si>
  <si>
    <t>전체 최대 : 예매수량</t>
  </si>
  <si>
    <t>최대 : 총금액</t>
  </si>
  <si>
    <t>전체 최대 : 총금액</t>
  </si>
  <si>
    <t>구분</t>
    <phoneticPr fontId="1" type="noConversion"/>
  </si>
  <si>
    <t>총금액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</si>
</sst>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4" fillId="0" borderId="0" xfId="0" applyFont="1" applyAlignment="1"/>
    <xf numFmtId="0" fontId="4" fillId="0" borderId="1" xfId="0" applyFont="1" applyBorder="1" applyAlignment="1">
      <alignment horizontal="center"/>
    </xf>
    <xf numFmtId="41" fontId="4" fillId="0" borderId="1" xfId="1" applyFont="1" applyBorder="1" applyAlignment="1">
      <alignment horizontal="center"/>
    </xf>
    <xf numFmtId="41" fontId="0" fillId="0" borderId="1" xfId="1" applyFont="1" applyBorder="1">
      <alignment vertical="center"/>
    </xf>
    <xf numFmtId="41" fontId="0" fillId="0" borderId="6" xfId="1" applyFont="1" applyBorder="1">
      <alignment vertical="center"/>
    </xf>
    <xf numFmtId="41" fontId="0" fillId="0" borderId="8" xfId="1" applyFont="1" applyBorder="1">
      <alignment vertical="center"/>
    </xf>
    <xf numFmtId="41" fontId="0" fillId="0" borderId="9" xfId="1" applyFont="1" applyBorder="1">
      <alignment vertical="center"/>
    </xf>
    <xf numFmtId="0" fontId="3" fillId="0" borderId="0" xfId="0" applyFont="1">
      <alignment vertical="center"/>
    </xf>
    <xf numFmtId="14" fontId="0" fillId="0" borderId="1" xfId="0" applyNumberFormat="1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Protection="1">
      <alignment vertical="center"/>
      <protection locked="0"/>
    </xf>
    <xf numFmtId="0" fontId="0" fillId="0" borderId="6" xfId="0" applyBorder="1" applyProtection="1">
      <alignment vertical="center"/>
      <protection hidden="1"/>
    </xf>
    <xf numFmtId="0" fontId="0" fillId="0" borderId="9" xfId="0" applyBorder="1" applyProtection="1">
      <alignment vertical="center"/>
      <protection hidden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7" xfId="0" applyBorder="1" applyProtection="1">
      <alignment vertical="center"/>
      <protection locked="0"/>
    </xf>
    <xf numFmtId="0" fontId="0" fillId="0" borderId="8" xfId="0" applyBorder="1" applyProtection="1">
      <alignment vertical="center"/>
      <protection locked="0"/>
    </xf>
    <xf numFmtId="0" fontId="0" fillId="0" borderId="0" xfId="0" pivotButton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0" xfId="0" applyNumberFormat="1">
      <alignment vertical="center"/>
    </xf>
    <xf numFmtId="14" fontId="0" fillId="0" borderId="0" xfId="0" applyNumberFormat="1">
      <alignment vertical="center"/>
    </xf>
    <xf numFmtId="3" fontId="0" fillId="0" borderId="0" xfId="0" applyNumberFormat="1">
      <alignment vertical="center"/>
    </xf>
    <xf numFmtId="3" fontId="0" fillId="0" borderId="1" xfId="0" applyNumberFormat="1" applyBorder="1">
      <alignment vertical="center"/>
    </xf>
    <xf numFmtId="0" fontId="0" fillId="0" borderId="1" xfId="0" applyNumberFormat="1" applyBorder="1">
      <alignment vertical="center"/>
    </xf>
    <xf numFmtId="0" fontId="0" fillId="0" borderId="8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'기본작업-2'!$D$3</c:f>
              <c:strCache>
                <c:ptCount val="1"/>
                <c:pt idx="0">
                  <c:v>예매수량 합계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'기본작업-2'!$B$4:$B$8</c:f>
              <c:strCache>
                <c:ptCount val="5"/>
                <c:pt idx="0">
                  <c:v>아이돌대축제</c:v>
                </c:pt>
                <c:pt idx="1">
                  <c:v>천사의노래</c:v>
                </c:pt>
                <c:pt idx="2">
                  <c:v>피노키오</c:v>
                </c:pt>
                <c:pt idx="3">
                  <c:v>헨리의모험</c:v>
                </c:pt>
                <c:pt idx="4">
                  <c:v>행복한우리집</c:v>
                </c:pt>
              </c:strCache>
            </c:strRef>
          </c:cat>
          <c:val>
            <c:numRef>
              <c:f>'기본작업-2'!$D$4:$D$8</c:f>
              <c:numCache>
                <c:formatCode>General</c:formatCode>
                <c:ptCount val="5"/>
                <c:pt idx="0">
                  <c:v>59</c:v>
                </c:pt>
                <c:pt idx="1">
                  <c:v>56</c:v>
                </c:pt>
                <c:pt idx="2">
                  <c:v>54</c:v>
                </c:pt>
                <c:pt idx="3">
                  <c:v>40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FC7-4868-B6FF-605C4C16E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78605183"/>
        <c:axId val="393295231"/>
      </c:barChart>
      <c:catAx>
        <c:axId val="478605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93295231"/>
        <c:crosses val="autoZero"/>
        <c:auto val="1"/>
        <c:lblAlgn val="ctr"/>
        <c:lblOffset val="100"/>
        <c:noMultiLvlLbl val="0"/>
      </c:catAx>
      <c:valAx>
        <c:axId val="393295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78605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'기타작업-1'!$A$1</c:f>
          <c:strCache>
            <c:ptCount val="1"/>
            <c:pt idx="0">
              <c:v>공연별 관람 현황</c:v>
            </c:pt>
          </c:strCache>
        </c:strRef>
      </c:tx>
      <c:overlay val="0"/>
      <c:spPr>
        <a:solidFill>
          <a:srgbClr val="0070C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bg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11월</c:v>
                </c:pt>
              </c:strCache>
            </c:strRef>
          </c:tx>
          <c:spPr>
            <a:blipFill>
              <a:blip xmlns:r="http://schemas.openxmlformats.org/officeDocument/2006/relationships" r:embed="rId3"/>
              <a:stretch>
                <a:fillRect/>
              </a:stretch>
            </a:blipFill>
            <a:ln w="9525" cap="flat" cmpd="sng" algn="ctr">
              <a:noFill/>
              <a:round/>
            </a:ln>
            <a:effectLst/>
          </c:spPr>
          <c:invertIfNegative val="0"/>
          <c:pictureOptions>
            <c:pictureFormat val="stack"/>
          </c:pictureOptions>
          <c:cat>
            <c:strRef>
              <c:f>'기타작업-1'!$A$4:$A$11</c:f>
              <c:strCache>
                <c:ptCount val="8"/>
                <c:pt idx="0">
                  <c:v>7080콘서트</c:v>
                </c:pt>
                <c:pt idx="1">
                  <c:v>피노키오</c:v>
                </c:pt>
                <c:pt idx="2">
                  <c:v>아이돌대축제</c:v>
                </c:pt>
                <c:pt idx="3">
                  <c:v>요술친구</c:v>
                </c:pt>
                <c:pt idx="4">
                  <c:v>백설공주</c:v>
                </c:pt>
                <c:pt idx="5">
                  <c:v>헨리의모험</c:v>
                </c:pt>
                <c:pt idx="6">
                  <c:v>천사의노래</c:v>
                </c:pt>
                <c:pt idx="7">
                  <c:v>행복한우리집</c:v>
                </c:pt>
              </c:strCache>
            </c:strRef>
          </c:cat>
          <c:val>
            <c:numRef>
              <c:f>'기타작업-1'!$C$4:$C$11</c:f>
              <c:numCache>
                <c:formatCode>_(* #,##0_);_(* \(#,##0\);_(* "-"_);_(@_)</c:formatCode>
                <c:ptCount val="8"/>
                <c:pt idx="0">
                  <c:v>1250</c:v>
                </c:pt>
                <c:pt idx="1">
                  <c:v>251</c:v>
                </c:pt>
                <c:pt idx="2">
                  <c:v>3541</c:v>
                </c:pt>
                <c:pt idx="3">
                  <c:v>2541</c:v>
                </c:pt>
                <c:pt idx="4">
                  <c:v>2354</c:v>
                </c:pt>
                <c:pt idx="5">
                  <c:v>2510</c:v>
                </c:pt>
                <c:pt idx="6">
                  <c:v>2358</c:v>
                </c:pt>
                <c:pt idx="7">
                  <c:v>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C2-48AC-BEC9-36CE7E2D3976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12월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lumMod val="110000"/>
                    <a:satMod val="105000"/>
                    <a:tint val="67000"/>
                  </a:schemeClr>
                </a:gs>
                <a:gs pos="50000">
                  <a:schemeClr val="accent2">
                    <a:lumMod val="105000"/>
                    <a:satMod val="103000"/>
                    <a:tint val="73000"/>
                  </a:schemeClr>
                </a:gs>
                <a:gs pos="100000">
                  <a:schemeClr val="accent2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val>
            <c:numRef>
              <c:f>'기타작업-1'!$D$4:$D$11</c:f>
              <c:numCache>
                <c:formatCode>_(* #,##0_);_(* \(#,##0\);_(* "-"_);_(@_)</c:formatCode>
                <c:ptCount val="8"/>
                <c:pt idx="0">
                  <c:v>5420</c:v>
                </c:pt>
                <c:pt idx="1">
                  <c:v>2541</c:v>
                </c:pt>
                <c:pt idx="2">
                  <c:v>5235</c:v>
                </c:pt>
                <c:pt idx="3">
                  <c:v>2152</c:v>
                </c:pt>
                <c:pt idx="4">
                  <c:v>5254</c:v>
                </c:pt>
                <c:pt idx="5">
                  <c:v>1442</c:v>
                </c:pt>
                <c:pt idx="6">
                  <c:v>2541</c:v>
                </c:pt>
                <c:pt idx="7">
                  <c:v>5841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47-4F36-9617-95CD558D57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598381872"/>
        <c:axId val="598387696"/>
      </c:barChart>
      <c:catAx>
        <c:axId val="598381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7696"/>
        <c:crosses val="autoZero"/>
        <c:auto val="1"/>
        <c:lblAlgn val="ctr"/>
        <c:lblOffset val="100"/>
        <c:noMultiLvlLbl val="0"/>
      </c:catAx>
      <c:valAx>
        <c:axId val="598387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381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algn="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6</xdr:col>
      <xdr:colOff>161925</xdr:colOff>
      <xdr:row>25</xdr:row>
      <xdr:rowOff>19050</xdr:rowOff>
    </xdr:to>
    <xdr:graphicFrame macro="">
      <xdr:nvGraphicFramePr>
        <xdr:cNvPr id="5" name="차트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381000</xdr:colOff>
      <xdr:row>6</xdr:row>
      <xdr:rowOff>36909</xdr:rowOff>
    </xdr:to>
    <xdr:pic>
      <xdr:nvPicPr>
        <xdr:cNvPr id="4" name="Picture 2" descr="C:\Users\woo\AppData\Local\Microsoft\Windows\Temporary Internet Files\Content.IE5\4XBQCTEW\top-hat-154869_640[1].png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76700" y="419100"/>
          <a:ext cx="1066800" cy="875109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13</xdr:row>
      <xdr:rowOff>0</xdr:rowOff>
    </xdr:from>
    <xdr:to>
      <xdr:col>8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4</xdr:col>
      <xdr:colOff>0</xdr:colOff>
      <xdr:row>14</xdr:row>
      <xdr:rowOff>0</xdr:rowOff>
    </xdr:to>
    <xdr:sp macro="[0]!서식적용" textlink="">
      <xdr:nvSpPr>
        <xdr:cNvPr id="2" name="육각형 1">
          <a:extLst>
            <a:ext uri="{FF2B5EF4-FFF2-40B4-BE49-F238E27FC236}">
              <a16:creationId xmlns:a16="http://schemas.microsoft.com/office/drawing/2014/main" id="{392B3B20-170F-47B3-B449-32F4761469E9}"/>
            </a:ext>
          </a:extLst>
        </xdr:cNvPr>
        <xdr:cNvSpPr/>
      </xdr:nvSpPr>
      <xdr:spPr>
        <a:xfrm>
          <a:off x="1798320" y="2667000"/>
          <a:ext cx="990600" cy="44196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14</xdr:row>
      <xdr:rowOff>0</xdr:rowOff>
    </xdr:to>
    <xdr:sp macro="[0]!서식해제" textlink="">
      <xdr:nvSpPr>
        <xdr:cNvPr id="3" name="육각형 2">
          <a:extLst>
            <a:ext uri="{FF2B5EF4-FFF2-40B4-BE49-F238E27FC236}">
              <a16:creationId xmlns:a16="http://schemas.microsoft.com/office/drawing/2014/main" id="{6E743438-87E6-4A0B-BC55-4EC3B882D812}"/>
            </a:ext>
          </a:extLst>
        </xdr:cNvPr>
        <xdr:cNvSpPr/>
      </xdr:nvSpPr>
      <xdr:spPr>
        <a:xfrm>
          <a:off x="2788920" y="2667000"/>
          <a:ext cx="998220" cy="44196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22860</xdr:colOff>
          <xdr:row>1</xdr:row>
          <xdr:rowOff>22860</xdr:rowOff>
        </xdr:from>
        <xdr:to>
          <xdr:col>8</xdr:col>
          <xdr:colOff>830580</xdr:colOff>
          <xdr:row>2</xdr:row>
          <xdr:rowOff>114300</xdr:rowOff>
        </xdr:to>
        <xdr:sp macro="" textlink="">
          <xdr:nvSpPr>
            <xdr:cNvPr id="8193" name="cmd공연예매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260.587964236111" backgroundQuery="1" createdVersion="7" refreshedVersion="7" minRefreshableVersion="3" recordCount="26" xr:uid="{47DA153D-3972-4C09-A3C9-F5F440085589}">
  <cacheSource type="external" connectionId="1"/>
  <cacheFields count="8">
    <cacheField name="예약번호" numFmtId="0">
      <sharedItems containsSemiMixedTypes="0" containsString="0" containsNumber="1" containsInteger="1" minValue="1" maxValue="26" count="26">
        <n v="1"/>
        <n v="6"/>
        <n v="17"/>
        <n v="19"/>
        <n v="5"/>
        <n v="13"/>
        <n v="21"/>
        <n v="3"/>
        <n v="12"/>
        <n v="25"/>
        <n v="4"/>
        <n v="7"/>
        <n v="8"/>
        <n v="15"/>
        <n v="20"/>
        <n v="24"/>
        <n v="2"/>
        <n v="11"/>
        <n v="22"/>
        <n v="23"/>
        <n v="10"/>
        <n v="16"/>
        <n v="18"/>
        <n v="9"/>
        <n v="14"/>
        <n v="26"/>
      </sharedItems>
    </cacheField>
    <cacheField name="공연이름" numFmtId="0">
      <sharedItems count="8">
        <s v="7080콘서트"/>
        <s v="백설공주"/>
        <s v="아이돌대축제"/>
        <s v="요술친구"/>
        <s v="천사의노래"/>
        <s v="피노키오"/>
        <s v="행복한우리집"/>
        <s v="헨리의모험"/>
      </sharedItems>
    </cacheField>
    <cacheField name="구분" numFmtId="0">
      <sharedItems count="4">
        <s v="콘서트"/>
        <s v="무용"/>
        <s v="가족극"/>
        <s v="뮤지컬"/>
      </sharedItems>
    </cacheField>
    <cacheField name="가격" numFmtId="0">
      <sharedItems containsSemiMixedTypes="0" containsString="0" containsNumber="1" containsInteger="1" minValue="15000" maxValue="43000" count="8">
        <n v="35000"/>
        <n v="15000"/>
        <n v="43000"/>
        <n v="21000"/>
        <n v="31000"/>
        <n v="19900"/>
        <n v="16000"/>
        <n v="23000"/>
      </sharedItems>
    </cacheField>
    <cacheField name="예매일자" numFmtId="0">
      <sharedItems containsSemiMixedTypes="0" containsNonDate="0" containsDate="1" containsString="0" minDate="2017-01-09T00:00:00" maxDate="2017-08-15T00:00:00" count="22">
        <d v="2017-06-09T00:00:00"/>
        <d v="2017-06-05T00:00:00"/>
        <d v="2017-05-19T00:00:00"/>
        <d v="2017-07-15T00:00:00"/>
        <d v="2017-03-24T00:00:00"/>
        <d v="2017-05-08T00:00:00"/>
        <d v="2017-06-02T00:00:00"/>
        <d v="2017-07-11T00:00:00"/>
        <d v="2017-02-05T00:00:00"/>
        <d v="2017-05-03T00:00:00"/>
        <d v="2017-02-01T00:00:00"/>
        <d v="2017-05-11T00:00:00"/>
        <d v="2017-05-07T00:00:00"/>
        <d v="2017-04-02T00:00:00"/>
        <d v="2017-04-05T00:00:00"/>
        <d v="2017-02-12T00:00:00"/>
        <d v="2017-06-08T00:00:00"/>
        <d v="2017-08-14T00:00:00"/>
        <d v="2017-01-09T00:00:00"/>
        <d v="2017-07-08T00:00:00"/>
        <d v="2017-04-07T00:00:00"/>
        <d v="2017-04-08T00:00:00"/>
      </sharedItems>
      <fieldGroup par="7" base="4">
        <rangePr groupBy="months" startDate="2017-01-09T00:00:00" endDate="2017-08-15T00:00:00"/>
        <groupItems count="14">
          <s v="&lt;2017-01-09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17-08-15"/>
        </groupItems>
      </fieldGroup>
    </cacheField>
    <cacheField name="예매수량" numFmtId="0">
      <sharedItems containsSemiMixedTypes="0" containsString="0" containsNumber="1" containsInteger="1" minValue="2" maxValue="32" count="16">
        <n v="3"/>
        <n v="10"/>
        <n v="11"/>
        <n v="19"/>
        <n v="5"/>
        <n v="29"/>
        <n v="26"/>
        <n v="4"/>
        <n v="15"/>
        <n v="2"/>
        <n v="27"/>
        <n v="21"/>
        <n v="6"/>
        <n v="9"/>
        <n v="30"/>
        <n v="32"/>
      </sharedItems>
    </cacheField>
    <cacheField name="총금액" numFmtId="0">
      <sharedItems containsSemiMixedTypes="0" containsString="0" containsNumber="1" containsInteger="1" minValue="32000" maxValue="1247000" count="25">
        <n v="105000"/>
        <n v="350000"/>
        <n v="385000"/>
        <n v="285000"/>
        <n v="45000"/>
        <n v="75000"/>
        <n v="1247000"/>
        <n v="1118000"/>
        <n v="172000"/>
        <n v="315000"/>
        <n v="42000"/>
        <n v="837000"/>
        <n v="62000"/>
        <n v="651000"/>
        <n v="186000"/>
        <n v="378100"/>
        <n v="417900"/>
        <n v="179100"/>
        <n v="99500"/>
        <n v="80000"/>
        <n v="480000"/>
        <n v="32000"/>
        <n v="138000"/>
        <n v="736000"/>
        <n v="46000"/>
      </sharedItems>
    </cacheField>
    <cacheField name="분기" numFmtId="0" databaseField="0">
      <fieldGroup base="4">
        <rangePr groupBy="quarters" startDate="2017-01-09T00:00:00" endDate="2017-08-15T00:00:00"/>
        <groupItems count="6">
          <s v="&lt;2017-01-09"/>
          <s v="1사분기"/>
          <s v="2사분기"/>
          <s v="3사분기"/>
          <s v="4사분기"/>
          <s v="&gt;2017-08-15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">
  <r>
    <x v="0"/>
    <x v="0"/>
    <x v="0"/>
    <x v="0"/>
    <x v="0"/>
    <x v="0"/>
    <x v="0"/>
  </r>
  <r>
    <x v="1"/>
    <x v="0"/>
    <x v="0"/>
    <x v="0"/>
    <x v="1"/>
    <x v="1"/>
    <x v="1"/>
  </r>
  <r>
    <x v="2"/>
    <x v="0"/>
    <x v="0"/>
    <x v="0"/>
    <x v="0"/>
    <x v="0"/>
    <x v="0"/>
  </r>
  <r>
    <x v="3"/>
    <x v="0"/>
    <x v="0"/>
    <x v="0"/>
    <x v="2"/>
    <x v="2"/>
    <x v="2"/>
  </r>
  <r>
    <x v="4"/>
    <x v="1"/>
    <x v="1"/>
    <x v="1"/>
    <x v="3"/>
    <x v="3"/>
    <x v="3"/>
  </r>
  <r>
    <x v="5"/>
    <x v="1"/>
    <x v="1"/>
    <x v="1"/>
    <x v="0"/>
    <x v="0"/>
    <x v="4"/>
  </r>
  <r>
    <x v="6"/>
    <x v="1"/>
    <x v="1"/>
    <x v="1"/>
    <x v="4"/>
    <x v="4"/>
    <x v="5"/>
  </r>
  <r>
    <x v="7"/>
    <x v="2"/>
    <x v="0"/>
    <x v="2"/>
    <x v="5"/>
    <x v="5"/>
    <x v="6"/>
  </r>
  <r>
    <x v="8"/>
    <x v="2"/>
    <x v="0"/>
    <x v="2"/>
    <x v="6"/>
    <x v="6"/>
    <x v="7"/>
  </r>
  <r>
    <x v="9"/>
    <x v="2"/>
    <x v="0"/>
    <x v="2"/>
    <x v="7"/>
    <x v="7"/>
    <x v="8"/>
  </r>
  <r>
    <x v="10"/>
    <x v="3"/>
    <x v="2"/>
    <x v="3"/>
    <x v="8"/>
    <x v="8"/>
    <x v="9"/>
  </r>
  <r>
    <x v="11"/>
    <x v="3"/>
    <x v="2"/>
    <x v="3"/>
    <x v="9"/>
    <x v="9"/>
    <x v="10"/>
  </r>
  <r>
    <x v="12"/>
    <x v="4"/>
    <x v="3"/>
    <x v="4"/>
    <x v="10"/>
    <x v="10"/>
    <x v="11"/>
  </r>
  <r>
    <x v="13"/>
    <x v="4"/>
    <x v="3"/>
    <x v="4"/>
    <x v="11"/>
    <x v="9"/>
    <x v="12"/>
  </r>
  <r>
    <x v="14"/>
    <x v="4"/>
    <x v="3"/>
    <x v="4"/>
    <x v="12"/>
    <x v="11"/>
    <x v="13"/>
  </r>
  <r>
    <x v="15"/>
    <x v="4"/>
    <x v="3"/>
    <x v="4"/>
    <x v="13"/>
    <x v="12"/>
    <x v="14"/>
  </r>
  <r>
    <x v="16"/>
    <x v="5"/>
    <x v="3"/>
    <x v="5"/>
    <x v="14"/>
    <x v="3"/>
    <x v="15"/>
  </r>
  <r>
    <x v="17"/>
    <x v="5"/>
    <x v="3"/>
    <x v="5"/>
    <x v="15"/>
    <x v="11"/>
    <x v="16"/>
  </r>
  <r>
    <x v="18"/>
    <x v="5"/>
    <x v="3"/>
    <x v="5"/>
    <x v="16"/>
    <x v="13"/>
    <x v="17"/>
  </r>
  <r>
    <x v="19"/>
    <x v="5"/>
    <x v="3"/>
    <x v="5"/>
    <x v="17"/>
    <x v="4"/>
    <x v="18"/>
  </r>
  <r>
    <x v="20"/>
    <x v="6"/>
    <x v="2"/>
    <x v="6"/>
    <x v="18"/>
    <x v="4"/>
    <x v="19"/>
  </r>
  <r>
    <x v="21"/>
    <x v="6"/>
    <x v="2"/>
    <x v="6"/>
    <x v="19"/>
    <x v="14"/>
    <x v="20"/>
  </r>
  <r>
    <x v="22"/>
    <x v="6"/>
    <x v="2"/>
    <x v="6"/>
    <x v="14"/>
    <x v="9"/>
    <x v="21"/>
  </r>
  <r>
    <x v="23"/>
    <x v="7"/>
    <x v="2"/>
    <x v="7"/>
    <x v="20"/>
    <x v="12"/>
    <x v="22"/>
  </r>
  <r>
    <x v="24"/>
    <x v="7"/>
    <x v="2"/>
    <x v="7"/>
    <x v="21"/>
    <x v="15"/>
    <x v="23"/>
  </r>
  <r>
    <x v="25"/>
    <x v="7"/>
    <x v="2"/>
    <x v="7"/>
    <x v="6"/>
    <x v="9"/>
    <x v="2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4ACA5A-2DC1-417A-9A01-E03BE32FF0F9}" name="피벗 테이블1" cacheId="2" dataOnRows="1" applyNumberFormats="0" applyBorderFormats="0" applyFontFormats="0" applyPatternFormats="0" applyAlignmentFormats="0" applyWidthHeightFormats="1" dataCaption="값" missingCaption="***" updatedVersion="7" minRefreshableVersion="3" useAutoFormatting="1" itemPrintTitles="1" mergeItem="1" createdVersion="7" indent="0" compact="0" outline="1" outlineData="1" compactData="0" multipleFieldFilters="0" fieldListSortAscending="1">
  <location ref="A4:F37" firstHeaderRow="1" firstDataRow="2" firstDataCol="3" rowPageCount="1" colPageCount="1"/>
  <pivotFields count="8">
    <pivotField compact="0" subtotalTop="0" showAll="0" defaultSubtotal="0"/>
    <pivotField axis="axisCol" compact="0" subtotalTop="0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axis="axisPage" compact="0" subtotalTop="0" multipleItemSelectionAllowed="1" showAll="0" defaultSubtotal="0">
      <items count="4">
        <item h="1" x="2"/>
        <item h="1" x="1"/>
        <item x="3"/>
        <item h="1" x="0"/>
      </items>
    </pivotField>
    <pivotField compact="0" subtotalTop="0" showAll="0" defaultSubtotal="0"/>
    <pivotField axis="axisRow" compact="0" subtotalTop="0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dataField="1" compact="0" subtotalTop="0" showAll="0" defaultSubtotal="0">
      <items count="16">
        <item x="9"/>
        <item x="0"/>
        <item x="7"/>
        <item x="4"/>
        <item x="12"/>
        <item x="13"/>
        <item x="1"/>
        <item x="2"/>
        <item x="8"/>
        <item x="3"/>
        <item x="11"/>
        <item x="6"/>
        <item x="10"/>
        <item x="5"/>
        <item x="14"/>
        <item x="15"/>
      </items>
    </pivotField>
    <pivotField dataField="1" compact="0" subtotalTop="0" showAll="0" defaultSubtotal="0"/>
    <pivotField axis="axisRow" compact="0" subtotalTop="0" showAll="0" maxSubtotal="1" minSubtotal="1">
      <items count="8">
        <item x="0"/>
        <item x="1"/>
        <item x="2"/>
        <item x="3"/>
        <item x="4"/>
        <item x="5"/>
        <item t="max"/>
        <item t="min"/>
      </items>
    </pivotField>
  </pivotFields>
  <rowFields count="3">
    <field x="7"/>
    <field x="4"/>
    <field x="-2"/>
  </rowFields>
  <rowItems count="32">
    <i>
      <x v="1"/>
    </i>
    <i r="1">
      <x v="2"/>
    </i>
    <i r="2">
      <x/>
    </i>
    <i r="2" i="1">
      <x v="1"/>
    </i>
    <i t="max">
      <x v="1"/>
    </i>
    <i t="max" i="1">
      <x v="1"/>
    </i>
    <i t="min">
      <x v="1"/>
    </i>
    <i t="min" i="1">
      <x v="1"/>
    </i>
    <i>
      <x v="2"/>
    </i>
    <i r="1">
      <x v="4"/>
    </i>
    <i r="2">
      <x/>
    </i>
    <i r="2" i="1">
      <x v="1"/>
    </i>
    <i r="1">
      <x v="5"/>
    </i>
    <i r="2">
      <x/>
    </i>
    <i r="2" i="1">
      <x v="1"/>
    </i>
    <i r="1">
      <x v="6"/>
    </i>
    <i r="2">
      <x/>
    </i>
    <i r="2" i="1">
      <x v="1"/>
    </i>
    <i t="max">
      <x v="2"/>
    </i>
    <i t="max" i="1">
      <x v="2"/>
    </i>
    <i t="min">
      <x v="2"/>
    </i>
    <i t="min" i="1">
      <x v="2"/>
    </i>
    <i>
      <x v="3"/>
    </i>
    <i r="1">
      <x v="8"/>
    </i>
    <i r="2">
      <x/>
    </i>
    <i r="2" i="1">
      <x v="1"/>
    </i>
    <i t="max">
      <x v="3"/>
    </i>
    <i t="max" i="1">
      <x v="3"/>
    </i>
    <i t="min">
      <x v="3"/>
    </i>
    <i t="min" i="1">
      <x v="3"/>
    </i>
    <i t="grand">
      <x/>
    </i>
    <i t="grand" i="1">
      <x/>
    </i>
  </rowItems>
  <colFields count="1">
    <field x="1"/>
  </colFields>
  <colItems count="3">
    <i>
      <x v="4"/>
    </i>
    <i>
      <x v="5"/>
    </i>
    <i t="grand">
      <x/>
    </i>
  </colItems>
  <pageFields count="1">
    <pageField fld="2" hier="-1"/>
  </pageFields>
  <dataFields count="2">
    <dataField name="최대 : 예매수량" fld="5" subtotal="max" baseField="4" baseItem="2" numFmtId="41"/>
    <dataField name="최대 : 총금액" fld="6" subtotal="max" baseField="4" baseItem="2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1:F38"/>
  <sheetViews>
    <sheetView workbookViewId="0">
      <selection activeCell="A3" sqref="A3:F28"/>
    </sheetView>
  </sheetViews>
  <sheetFormatPr defaultRowHeight="17.399999999999999"/>
  <cols>
    <col min="1" max="1" width="12.59765625" customWidth="1"/>
    <col min="3" max="3" width="13" bestFit="1" customWidth="1"/>
    <col min="6" max="6" width="10.8984375" bestFit="1" customWidth="1"/>
  </cols>
  <sheetData>
    <row r="1" spans="1:6">
      <c r="A1" t="s">
        <v>0</v>
      </c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>
        <v>44721</v>
      </c>
      <c r="B3" s="3" t="s">
        <v>7</v>
      </c>
      <c r="C3" s="3" t="s">
        <v>8</v>
      </c>
      <c r="D3" s="4">
        <v>15000</v>
      </c>
      <c r="E3" s="5">
        <v>3</v>
      </c>
      <c r="F3" s="4">
        <f t="shared" ref="F3:F28" si="0">D3*E3</f>
        <v>45000</v>
      </c>
    </row>
    <row r="4" spans="1:6">
      <c r="A4" s="2">
        <v>44659</v>
      </c>
      <c r="B4" s="3" t="s">
        <v>9</v>
      </c>
      <c r="C4" s="3" t="s">
        <v>10</v>
      </c>
      <c r="D4" s="4">
        <v>23000</v>
      </c>
      <c r="E4" s="5">
        <v>32</v>
      </c>
      <c r="F4" s="4">
        <f t="shared" si="0"/>
        <v>736000</v>
      </c>
    </row>
    <row r="5" spans="1:6">
      <c r="A5" s="2">
        <v>44692</v>
      </c>
      <c r="B5" s="3" t="s">
        <v>11</v>
      </c>
      <c r="C5" s="3" t="s">
        <v>12</v>
      </c>
      <c r="D5" s="4">
        <v>31000</v>
      </c>
      <c r="E5" s="5">
        <v>2</v>
      </c>
      <c r="F5" s="4">
        <f t="shared" si="0"/>
        <v>62000</v>
      </c>
    </row>
    <row r="6" spans="1:6">
      <c r="A6" s="2">
        <v>44763</v>
      </c>
      <c r="B6" s="3" t="s">
        <v>9</v>
      </c>
      <c r="C6" s="3" t="s">
        <v>13</v>
      </c>
      <c r="D6" s="4">
        <v>16000</v>
      </c>
      <c r="E6" s="5">
        <v>30</v>
      </c>
      <c r="F6" s="4">
        <f t="shared" si="0"/>
        <v>480000</v>
      </c>
    </row>
    <row r="7" spans="1:6">
      <c r="A7" s="2">
        <v>44721</v>
      </c>
      <c r="B7" s="3" t="s">
        <v>14</v>
      </c>
      <c r="C7" s="3" t="s">
        <v>15</v>
      </c>
      <c r="D7" s="4">
        <v>35000</v>
      </c>
      <c r="E7" s="5">
        <v>3</v>
      </c>
      <c r="F7" s="4">
        <f t="shared" si="0"/>
        <v>105000</v>
      </c>
    </row>
    <row r="8" spans="1:6">
      <c r="A8" s="2">
        <v>44741</v>
      </c>
      <c r="B8" s="3" t="s">
        <v>14</v>
      </c>
      <c r="C8" s="3" t="s">
        <v>15</v>
      </c>
      <c r="D8" s="4">
        <v>35000</v>
      </c>
      <c r="E8" s="5">
        <v>3</v>
      </c>
      <c r="F8" s="4">
        <f t="shared" si="0"/>
        <v>105000</v>
      </c>
    </row>
    <row r="9" spans="1:6">
      <c r="A9" s="2">
        <v>44656</v>
      </c>
      <c r="B9" s="3" t="s">
        <v>11</v>
      </c>
      <c r="C9" s="3" t="s">
        <v>16</v>
      </c>
      <c r="D9" s="4">
        <v>19900</v>
      </c>
      <c r="E9" s="5">
        <v>19</v>
      </c>
      <c r="F9" s="4">
        <f t="shared" si="0"/>
        <v>378100</v>
      </c>
    </row>
    <row r="10" spans="1:6">
      <c r="A10" s="2">
        <v>44689</v>
      </c>
      <c r="B10" s="3" t="s">
        <v>14</v>
      </c>
      <c r="C10" s="3" t="s">
        <v>17</v>
      </c>
      <c r="D10" s="4">
        <v>43000</v>
      </c>
      <c r="E10" s="5">
        <v>29</v>
      </c>
      <c r="F10" s="4">
        <f t="shared" si="0"/>
        <v>1247000</v>
      </c>
    </row>
    <row r="11" spans="1:6">
      <c r="A11" s="2">
        <v>44597</v>
      </c>
      <c r="B11" s="3" t="s">
        <v>9</v>
      </c>
      <c r="C11" s="3" t="s">
        <v>18</v>
      </c>
      <c r="D11" s="4">
        <v>21000</v>
      </c>
      <c r="E11" s="5">
        <v>15</v>
      </c>
      <c r="F11" s="4">
        <f t="shared" si="0"/>
        <v>315000</v>
      </c>
    </row>
    <row r="12" spans="1:6">
      <c r="A12" s="2">
        <v>44658</v>
      </c>
      <c r="B12" s="3" t="s">
        <v>9</v>
      </c>
      <c r="C12" s="3" t="s">
        <v>10</v>
      </c>
      <c r="D12" s="4">
        <v>23000</v>
      </c>
      <c r="E12" s="5">
        <v>6</v>
      </c>
      <c r="F12" s="4">
        <f t="shared" si="0"/>
        <v>138000</v>
      </c>
    </row>
    <row r="13" spans="1:6">
      <c r="A13" s="2">
        <v>44586</v>
      </c>
      <c r="B13" s="3" t="s">
        <v>9</v>
      </c>
      <c r="C13" s="3" t="s">
        <v>13</v>
      </c>
      <c r="D13" s="4">
        <v>16000</v>
      </c>
      <c r="E13" s="5">
        <v>5</v>
      </c>
      <c r="F13" s="4">
        <f t="shared" si="0"/>
        <v>80000</v>
      </c>
    </row>
    <row r="14" spans="1:6">
      <c r="A14" s="2">
        <v>44650</v>
      </c>
      <c r="B14" s="3" t="s">
        <v>11</v>
      </c>
      <c r="C14" s="3" t="s">
        <v>16</v>
      </c>
      <c r="D14" s="4">
        <v>19900</v>
      </c>
      <c r="E14" s="5">
        <v>21</v>
      </c>
      <c r="F14" s="4">
        <f t="shared" si="0"/>
        <v>417900</v>
      </c>
    </row>
    <row r="15" spans="1:6">
      <c r="A15" s="2">
        <v>44714</v>
      </c>
      <c r="B15" s="3" t="s">
        <v>14</v>
      </c>
      <c r="C15" s="3" t="s">
        <v>17</v>
      </c>
      <c r="D15" s="4">
        <v>43000</v>
      </c>
      <c r="E15" s="5">
        <v>26</v>
      </c>
      <c r="F15" s="4">
        <f t="shared" si="0"/>
        <v>1118000</v>
      </c>
    </row>
    <row r="16" spans="1:6">
      <c r="A16" s="2">
        <v>44678</v>
      </c>
      <c r="B16" s="3" t="s">
        <v>9</v>
      </c>
      <c r="C16" s="3" t="s">
        <v>13</v>
      </c>
      <c r="D16" s="4">
        <v>16000</v>
      </c>
      <c r="E16" s="5">
        <v>2</v>
      </c>
      <c r="F16" s="4">
        <f t="shared" si="0"/>
        <v>32000</v>
      </c>
    </row>
    <row r="17" spans="1:6">
      <c r="A17" s="2">
        <v>44701</v>
      </c>
      <c r="B17" s="3" t="s">
        <v>14</v>
      </c>
      <c r="C17" s="3" t="s">
        <v>15</v>
      </c>
      <c r="D17" s="4">
        <v>35000</v>
      </c>
      <c r="E17" s="5">
        <v>11</v>
      </c>
      <c r="F17" s="4">
        <f t="shared" si="0"/>
        <v>385000</v>
      </c>
    </row>
    <row r="18" spans="1:6">
      <c r="A18" s="2">
        <v>44688</v>
      </c>
      <c r="B18" s="3" t="s">
        <v>11</v>
      </c>
      <c r="C18" s="3" t="s">
        <v>12</v>
      </c>
      <c r="D18" s="4">
        <v>31000</v>
      </c>
      <c r="E18" s="5">
        <v>21</v>
      </c>
      <c r="F18" s="4">
        <f t="shared" si="0"/>
        <v>651000</v>
      </c>
    </row>
    <row r="19" spans="1:6">
      <c r="A19" s="2">
        <v>44644</v>
      </c>
      <c r="B19" s="3" t="s">
        <v>7</v>
      </c>
      <c r="C19" s="3" t="s">
        <v>8</v>
      </c>
      <c r="D19" s="4">
        <v>15000</v>
      </c>
      <c r="E19" s="5">
        <v>5</v>
      </c>
      <c r="F19" s="4">
        <f t="shared" si="0"/>
        <v>75000</v>
      </c>
    </row>
    <row r="20" spans="1:6">
      <c r="A20" s="2">
        <v>44720</v>
      </c>
      <c r="B20" s="3" t="s">
        <v>11</v>
      </c>
      <c r="C20" s="3" t="s">
        <v>16</v>
      </c>
      <c r="D20" s="4">
        <v>19900</v>
      </c>
      <c r="E20" s="5">
        <v>9</v>
      </c>
      <c r="F20" s="4">
        <f t="shared" si="0"/>
        <v>179100</v>
      </c>
    </row>
    <row r="21" spans="1:6">
      <c r="A21" s="2">
        <v>44771</v>
      </c>
      <c r="B21" s="3" t="s">
        <v>7</v>
      </c>
      <c r="C21" s="3" t="s">
        <v>8</v>
      </c>
      <c r="D21" s="4">
        <v>15000</v>
      </c>
      <c r="E21" s="5">
        <v>19</v>
      </c>
      <c r="F21" s="4">
        <f t="shared" si="0"/>
        <v>285000</v>
      </c>
    </row>
    <row r="22" spans="1:6">
      <c r="A22" s="2">
        <v>44717</v>
      </c>
      <c r="B22" s="3" t="s">
        <v>14</v>
      </c>
      <c r="C22" s="3" t="s">
        <v>15</v>
      </c>
      <c r="D22" s="4">
        <v>35000</v>
      </c>
      <c r="E22" s="5">
        <v>10</v>
      </c>
      <c r="F22" s="4">
        <f t="shared" si="0"/>
        <v>350000</v>
      </c>
    </row>
    <row r="23" spans="1:6">
      <c r="A23" s="2">
        <v>44684</v>
      </c>
      <c r="B23" s="3" t="s">
        <v>9</v>
      </c>
      <c r="C23" s="3" t="s">
        <v>18</v>
      </c>
      <c r="D23" s="4">
        <v>21000</v>
      </c>
      <c r="E23" s="5">
        <v>2</v>
      </c>
      <c r="F23" s="4">
        <f t="shared" si="0"/>
        <v>42000</v>
      </c>
    </row>
    <row r="24" spans="1:6">
      <c r="A24" s="2">
        <v>44619</v>
      </c>
      <c r="B24" s="3" t="s">
        <v>11</v>
      </c>
      <c r="C24" s="3" t="s">
        <v>12</v>
      </c>
      <c r="D24" s="4">
        <v>31000</v>
      </c>
      <c r="E24" s="5">
        <v>27</v>
      </c>
      <c r="F24" s="4">
        <f t="shared" si="0"/>
        <v>837000</v>
      </c>
    </row>
    <row r="25" spans="1:6">
      <c r="A25" s="2">
        <v>44802</v>
      </c>
      <c r="B25" s="3" t="s">
        <v>11</v>
      </c>
      <c r="C25" s="3" t="s">
        <v>16</v>
      </c>
      <c r="D25" s="4">
        <v>19900</v>
      </c>
      <c r="E25" s="5">
        <v>5</v>
      </c>
      <c r="F25" s="4">
        <f t="shared" si="0"/>
        <v>99500</v>
      </c>
    </row>
    <row r="26" spans="1:6">
      <c r="A26" s="2">
        <v>44653</v>
      </c>
      <c r="B26" s="3" t="s">
        <v>11</v>
      </c>
      <c r="C26" s="3" t="s">
        <v>12</v>
      </c>
      <c r="D26" s="4">
        <v>31000</v>
      </c>
      <c r="E26" s="5">
        <v>6</v>
      </c>
      <c r="F26" s="4">
        <f t="shared" si="0"/>
        <v>186000</v>
      </c>
    </row>
    <row r="27" spans="1:6">
      <c r="A27" s="2">
        <v>44767</v>
      </c>
      <c r="B27" s="3" t="s">
        <v>14</v>
      </c>
      <c r="C27" s="3" t="s">
        <v>17</v>
      </c>
      <c r="D27" s="4">
        <v>43000</v>
      </c>
      <c r="E27" s="5">
        <v>4</v>
      </c>
      <c r="F27" s="4">
        <f t="shared" si="0"/>
        <v>172000</v>
      </c>
    </row>
    <row r="28" spans="1:6">
      <c r="A28" s="2">
        <v>44714</v>
      </c>
      <c r="B28" s="3" t="s">
        <v>9</v>
      </c>
      <c r="C28" s="3" t="s">
        <v>10</v>
      </c>
      <c r="D28" s="4">
        <v>23000</v>
      </c>
      <c r="E28" s="5">
        <v>2</v>
      </c>
      <c r="F28" s="4">
        <f t="shared" si="0"/>
        <v>46000</v>
      </c>
    </row>
    <row r="30" spans="1:6">
      <c r="A30" t="s">
        <v>46</v>
      </c>
    </row>
    <row r="31" spans="1:6">
      <c r="A31" t="b">
        <f>AND(E3&gt;=AVERAGE($E$3:$E$28),DAY(A3)&gt;=20)</f>
        <v>0</v>
      </c>
    </row>
    <row r="34" spans="1:6">
      <c r="A34" s="1" t="s">
        <v>1</v>
      </c>
      <c r="B34" s="1" t="s">
        <v>2</v>
      </c>
      <c r="C34" s="1" t="s">
        <v>3</v>
      </c>
      <c r="D34" s="1" t="s">
        <v>4</v>
      </c>
      <c r="E34" s="1" t="s">
        <v>5</v>
      </c>
      <c r="F34" s="1" t="s">
        <v>6</v>
      </c>
    </row>
    <row r="35" spans="1:6">
      <c r="A35" s="2">
        <v>44763</v>
      </c>
      <c r="B35" s="3" t="s">
        <v>9</v>
      </c>
      <c r="C35" s="3" t="s">
        <v>13</v>
      </c>
      <c r="D35" s="4">
        <v>16000</v>
      </c>
      <c r="E35" s="5">
        <v>30</v>
      </c>
      <c r="F35" s="4">
        <v>480000</v>
      </c>
    </row>
    <row r="36" spans="1:6">
      <c r="A36" s="2">
        <v>44650</v>
      </c>
      <c r="B36" s="3" t="s">
        <v>11</v>
      </c>
      <c r="C36" s="3" t="s">
        <v>16</v>
      </c>
      <c r="D36" s="4">
        <v>19900</v>
      </c>
      <c r="E36" s="5">
        <v>21</v>
      </c>
      <c r="F36" s="4">
        <v>417900</v>
      </c>
    </row>
    <row r="37" spans="1:6">
      <c r="A37" s="2">
        <v>44771</v>
      </c>
      <c r="B37" s="3" t="s">
        <v>7</v>
      </c>
      <c r="C37" s="3" t="s">
        <v>8</v>
      </c>
      <c r="D37" s="4">
        <v>15000</v>
      </c>
      <c r="E37" s="5">
        <v>19</v>
      </c>
      <c r="F37" s="4">
        <v>285000</v>
      </c>
    </row>
    <row r="38" spans="1:6">
      <c r="A38" s="2">
        <v>44619</v>
      </c>
      <c r="B38" s="3" t="s">
        <v>11</v>
      </c>
      <c r="C38" s="3" t="s">
        <v>12</v>
      </c>
      <c r="D38" s="4">
        <v>31000</v>
      </c>
      <c r="E38" s="5">
        <v>27</v>
      </c>
      <c r="F38" s="4">
        <v>837000</v>
      </c>
    </row>
  </sheetData>
  <phoneticPr fontId="1" type="noConversion"/>
  <conditionalFormatting sqref="A3:F28">
    <cfRule type="expression" dxfId="0" priority="1">
      <formula>OR(WEEKDAY($A3,2)=3,WEEKDAY($A3,2)=5)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566D6-D5DC-46EF-8C12-FCBA11F8DAFA}">
  <sheetPr codeName="Sheet3"/>
  <dimension ref="B2:E11"/>
  <sheetViews>
    <sheetView workbookViewId="0">
      <selection activeCell="G8" sqref="G8"/>
    </sheetView>
  </sheetViews>
  <sheetFormatPr defaultRowHeight="17.399999999999999"/>
  <cols>
    <col min="1" max="1" width="8.796875" style="29"/>
    <col min="2" max="2" width="14.69921875" style="29" customWidth="1"/>
    <col min="3" max="3" width="8.796875" style="29"/>
    <col min="4" max="4" width="17" style="29" customWidth="1"/>
    <col min="5" max="5" width="10.69921875" style="29" customWidth="1"/>
    <col min="6" max="16384" width="8.796875" style="29"/>
  </cols>
  <sheetData>
    <row r="2" spans="2:5" ht="18" thickBot="1">
      <c r="B2" s="29" t="s">
        <v>0</v>
      </c>
    </row>
    <row r="3" spans="2:5">
      <c r="B3" s="32" t="s">
        <v>3</v>
      </c>
      <c r="C3" s="33" t="s">
        <v>4</v>
      </c>
      <c r="D3" s="33" t="s">
        <v>19</v>
      </c>
      <c r="E3" s="34" t="s">
        <v>6</v>
      </c>
    </row>
    <row r="4" spans="2:5">
      <c r="B4" s="35" t="s">
        <v>17</v>
      </c>
      <c r="C4" s="36">
        <v>43000</v>
      </c>
      <c r="D4" s="36">
        <v>59</v>
      </c>
      <c r="E4" s="30">
        <f t="shared" ref="E4:E11" si="0">C4*D4</f>
        <v>2537000</v>
      </c>
    </row>
    <row r="5" spans="2:5">
      <c r="B5" s="35" t="s">
        <v>12</v>
      </c>
      <c r="C5" s="36">
        <v>31000</v>
      </c>
      <c r="D5" s="36">
        <v>56</v>
      </c>
      <c r="E5" s="30">
        <f t="shared" si="0"/>
        <v>1736000</v>
      </c>
    </row>
    <row r="6" spans="2:5">
      <c r="B6" s="35" t="s">
        <v>16</v>
      </c>
      <c r="C6" s="36">
        <v>19900</v>
      </c>
      <c r="D6" s="36">
        <v>54</v>
      </c>
      <c r="E6" s="30">
        <f t="shared" si="0"/>
        <v>1074600</v>
      </c>
    </row>
    <row r="7" spans="2:5">
      <c r="B7" s="35" t="s">
        <v>10</v>
      </c>
      <c r="C7" s="36">
        <v>23000</v>
      </c>
      <c r="D7" s="36">
        <v>40</v>
      </c>
      <c r="E7" s="30">
        <f t="shared" si="0"/>
        <v>920000</v>
      </c>
    </row>
    <row r="8" spans="2:5">
      <c r="B8" s="35" t="s">
        <v>13</v>
      </c>
      <c r="C8" s="36">
        <v>16000</v>
      </c>
      <c r="D8" s="36">
        <v>37</v>
      </c>
      <c r="E8" s="30">
        <f t="shared" si="0"/>
        <v>592000</v>
      </c>
    </row>
    <row r="9" spans="2:5">
      <c r="B9" s="35" t="s">
        <v>15</v>
      </c>
      <c r="C9" s="36">
        <v>35000</v>
      </c>
      <c r="D9" s="36">
        <v>27</v>
      </c>
      <c r="E9" s="30">
        <f t="shared" si="0"/>
        <v>945000</v>
      </c>
    </row>
    <row r="10" spans="2:5">
      <c r="B10" s="35" t="s">
        <v>8</v>
      </c>
      <c r="C10" s="36">
        <v>15000</v>
      </c>
      <c r="D10" s="36">
        <v>27</v>
      </c>
      <c r="E10" s="30">
        <f t="shared" si="0"/>
        <v>405000</v>
      </c>
    </row>
    <row r="11" spans="2:5" ht="18" thickBot="1">
      <c r="B11" s="37" t="s">
        <v>18</v>
      </c>
      <c r="C11" s="38">
        <v>21000</v>
      </c>
      <c r="D11" s="38">
        <v>17</v>
      </c>
      <c r="E11" s="31">
        <f t="shared" si="0"/>
        <v>357000</v>
      </c>
    </row>
  </sheetData>
  <sheetProtection sheet="1" objects="1" scenarios="1" formatRows="0" insertColumns="0"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4"/>
  <dimension ref="A1:H40"/>
  <sheetViews>
    <sheetView topLeftCell="A7" workbookViewId="0">
      <selection activeCell="I15" sqref="I15"/>
    </sheetView>
  </sheetViews>
  <sheetFormatPr defaultRowHeight="17.399999999999999"/>
  <cols>
    <col min="1" max="1" width="14.5" customWidth="1"/>
    <col min="2" max="2" width="12.3984375" bestFit="1" customWidth="1"/>
    <col min="3" max="3" width="14.19921875" customWidth="1"/>
    <col min="4" max="4" width="14.69921875" customWidth="1"/>
    <col min="5" max="5" width="17.59765625" customWidth="1"/>
    <col min="6" max="6" width="17.3984375" customWidth="1"/>
    <col min="7" max="7" width="12.69921875" customWidth="1"/>
    <col min="8" max="8" width="9.8984375" bestFit="1" customWidth="1"/>
  </cols>
  <sheetData>
    <row r="1" spans="1:8">
      <c r="A1" t="s">
        <v>20</v>
      </c>
      <c r="D1" t="s">
        <v>21</v>
      </c>
    </row>
    <row r="2" spans="1:8">
      <c r="A2" s="3" t="s">
        <v>3</v>
      </c>
      <c r="B2" s="12" t="s">
        <v>22</v>
      </c>
      <c r="D2" s="3" t="s">
        <v>23</v>
      </c>
      <c r="E2" s="12" t="s">
        <v>24</v>
      </c>
    </row>
    <row r="3" spans="1:8">
      <c r="A3" s="3" t="s">
        <v>15</v>
      </c>
      <c r="B3" s="13">
        <f>AVERAGEIFS($F$15:$F$40,$A$15:$A$40,A3,$E$15:$E$40,"&gt;=5")</f>
        <v>367500</v>
      </c>
      <c r="D3" s="3">
        <v>4</v>
      </c>
      <c r="E3" s="10">
        <f t="array" ref="E3">MAXA((MONTH($C$15:$C$40)=$D3)*($E$15:$E$40))</f>
        <v>32</v>
      </c>
    </row>
    <row r="4" spans="1:8">
      <c r="A4" s="3" t="s">
        <v>16</v>
      </c>
      <c r="B4" s="13">
        <f t="shared" ref="B4:B10" si="0">AVERAGEIFS($F$15:$F$40,$A$15:$A$40,A4,$E$15:$E$40,"&gt;=5")</f>
        <v>268650</v>
      </c>
      <c r="D4" s="3">
        <v>5</v>
      </c>
      <c r="E4" s="10">
        <f t="array" ref="E4">MAXA((MONTH($C$15:$C$40)=$D4)*($E$15:$E$40))</f>
        <v>29</v>
      </c>
    </row>
    <row r="5" spans="1:8">
      <c r="A5" s="3" t="s">
        <v>17</v>
      </c>
      <c r="B5" s="13">
        <f t="shared" si="0"/>
        <v>1182500</v>
      </c>
      <c r="D5" s="3">
        <v>6</v>
      </c>
      <c r="E5" s="10">
        <f t="array" ref="E5">MAXA((MONTH($C$15:$C$40)=$D5)*($E$15:$E$40))</f>
        <v>26</v>
      </c>
    </row>
    <row r="6" spans="1:8">
      <c r="A6" s="3" t="s">
        <v>18</v>
      </c>
      <c r="B6" s="13">
        <f t="shared" si="0"/>
        <v>315000</v>
      </c>
    </row>
    <row r="7" spans="1:8">
      <c r="A7" s="3" t="s">
        <v>8</v>
      </c>
      <c r="B7" s="13">
        <f t="shared" si="0"/>
        <v>180000</v>
      </c>
      <c r="D7" s="23" t="s">
        <v>25</v>
      </c>
      <c r="E7" s="24"/>
      <c r="F7" s="25"/>
    </row>
    <row r="8" spans="1:8">
      <c r="A8" s="3" t="s">
        <v>10</v>
      </c>
      <c r="B8" s="13">
        <f t="shared" si="0"/>
        <v>437000</v>
      </c>
      <c r="D8" s="26" t="str">
        <f>TEXT(DCOUNTA($A$14:$F$40,A14,D10:E11),"0개")</f>
        <v>4개</v>
      </c>
      <c r="E8" s="27"/>
      <c r="F8" s="28"/>
    </row>
    <row r="9" spans="1:8">
      <c r="A9" s="3" t="s">
        <v>12</v>
      </c>
      <c r="B9" s="13">
        <f t="shared" si="0"/>
        <v>558000</v>
      </c>
    </row>
    <row r="10" spans="1:8">
      <c r="A10" s="3" t="s">
        <v>13</v>
      </c>
      <c r="B10" s="13">
        <f t="shared" si="0"/>
        <v>280000</v>
      </c>
      <c r="D10" s="14" t="s">
        <v>47</v>
      </c>
      <c r="E10" s="14" t="s">
        <v>49</v>
      </c>
    </row>
    <row r="11" spans="1:8">
      <c r="D11" s="14" t="s">
        <v>48</v>
      </c>
      <c r="E11" s="14" t="s">
        <v>50</v>
      </c>
    </row>
    <row r="13" spans="1:8">
      <c r="A13" t="s">
        <v>26</v>
      </c>
    </row>
    <row r="14" spans="1:8">
      <c r="A14" s="1" t="s">
        <v>3</v>
      </c>
      <c r="B14" s="1" t="s">
        <v>2</v>
      </c>
      <c r="C14" s="1" t="s">
        <v>1</v>
      </c>
      <c r="D14" s="1" t="s">
        <v>4</v>
      </c>
      <c r="E14" s="1" t="s">
        <v>5</v>
      </c>
      <c r="F14" s="1" t="s">
        <v>6</v>
      </c>
      <c r="G14" s="12" t="s">
        <v>27</v>
      </c>
      <c r="H14" s="12" t="s">
        <v>28</v>
      </c>
    </row>
    <row r="15" spans="1:8">
      <c r="A15" s="3" t="s">
        <v>15</v>
      </c>
      <c r="B15" s="3" t="s">
        <v>29</v>
      </c>
      <c r="C15" s="2">
        <v>43991</v>
      </c>
      <c r="D15" s="4">
        <v>35000</v>
      </c>
      <c r="E15" s="5">
        <v>3</v>
      </c>
      <c r="F15" s="4">
        <f t="shared" ref="F15:F40" si="1">D15*E15</f>
        <v>105000</v>
      </c>
      <c r="G15" s="15" t="str">
        <f>IF(LEFT(B15,1)="M","뮤지컬("&amp;COUNTIF($B$15:B15,B15)&amp;")",IF(LEFT(B15,1)="C","콘서트("&amp;COUNTIF($B$15:B15,B15)&amp;")","그외("&amp;COUNTIF($B$15:B15,B15)&amp;")"))</f>
        <v>콘서트(1)</v>
      </c>
      <c r="H15" s="16" t="str" cm="1">
        <f t="array" ref="H15">fn할인액(B15,F15)</f>
        <v xml:space="preserve"> </v>
      </c>
    </row>
    <row r="16" spans="1:8">
      <c r="A16" s="3" t="s">
        <v>16</v>
      </c>
      <c r="B16" s="3" t="s">
        <v>30</v>
      </c>
      <c r="C16" s="2">
        <v>43926</v>
      </c>
      <c r="D16" s="4">
        <v>19900</v>
      </c>
      <c r="E16" s="5">
        <v>19</v>
      </c>
      <c r="F16" s="4">
        <f t="shared" si="1"/>
        <v>378100</v>
      </c>
      <c r="G16" s="15" t="str">
        <f>IF(LEFT(B16,1)="M","뮤지컬("&amp;COUNTIF($B$15:B16,B16)&amp;")",IF(LEFT(B16,1)="C","콘서트("&amp;COUNTIF($B$15:B16,B16)&amp;")","그외("&amp;COUNTIF($B$15:B16,B16)&amp;")"))</f>
        <v>뮤지컬(1)</v>
      </c>
      <c r="H16" s="16" cm="1">
        <f t="array" ref="H16">fn할인액(B16,F16)</f>
        <v>56715</v>
      </c>
    </row>
    <row r="17" spans="1:8">
      <c r="A17" s="3" t="s">
        <v>17</v>
      </c>
      <c r="B17" s="3" t="s">
        <v>29</v>
      </c>
      <c r="C17" s="2">
        <v>43959</v>
      </c>
      <c r="D17" s="4">
        <v>43000</v>
      </c>
      <c r="E17" s="5">
        <v>29</v>
      </c>
      <c r="F17" s="4">
        <f t="shared" si="1"/>
        <v>1247000</v>
      </c>
      <c r="G17" s="15" t="str">
        <f>IF(LEFT(B17,1)="M","뮤지컬("&amp;COUNTIF($B$15:B17,B17)&amp;")",IF(LEFT(B17,1)="C","콘서트("&amp;COUNTIF($B$15:B17,B17)&amp;")","그외("&amp;COUNTIF($B$15:B17,B17)&amp;")"))</f>
        <v>콘서트(2)</v>
      </c>
      <c r="H17" s="16" cm="1">
        <f t="array" ref="H17">fn할인액(B17,F17)</f>
        <v>124700</v>
      </c>
    </row>
    <row r="18" spans="1:8">
      <c r="A18" s="3" t="s">
        <v>18</v>
      </c>
      <c r="B18" s="3" t="s">
        <v>31</v>
      </c>
      <c r="C18" s="2">
        <v>43866</v>
      </c>
      <c r="D18" s="4">
        <v>21000</v>
      </c>
      <c r="E18" s="5">
        <v>15</v>
      </c>
      <c r="F18" s="4">
        <f t="shared" si="1"/>
        <v>315000</v>
      </c>
      <c r="G18" s="15" t="str">
        <f>IF(LEFT(B18,1)="M","뮤지컬("&amp;COUNTIF($B$15:B18,B18)&amp;")",IF(LEFT(B18,1)="C","콘서트("&amp;COUNTIF($B$15:B18,B18)&amp;")","그외("&amp;COUNTIF($B$15:B18,B18)&amp;")"))</f>
        <v>그외(1)</v>
      </c>
      <c r="H18" s="16" t="str" cm="1">
        <f t="array" ref="H18">fn할인액(B18,F18)</f>
        <v xml:space="preserve"> </v>
      </c>
    </row>
    <row r="19" spans="1:8">
      <c r="A19" s="3" t="s">
        <v>8</v>
      </c>
      <c r="B19" s="3" t="s">
        <v>32</v>
      </c>
      <c r="C19" s="2">
        <v>44027</v>
      </c>
      <c r="D19" s="4">
        <v>15000</v>
      </c>
      <c r="E19" s="5">
        <v>19</v>
      </c>
      <c r="F19" s="4">
        <f t="shared" si="1"/>
        <v>285000</v>
      </c>
      <c r="G19" s="15" t="str">
        <f>IF(LEFT(B19,1)="M","뮤지컬("&amp;COUNTIF($B$15:B19,B19)&amp;")",IF(LEFT(B19,1)="C","콘서트("&amp;COUNTIF($B$15:B19,B19)&amp;")","그외("&amp;COUNTIF($B$15:B19,B19)&amp;")"))</f>
        <v>그외(1)</v>
      </c>
      <c r="H19" s="16" t="str" cm="1">
        <f t="array" ref="H19">fn할인액(B19,F19)</f>
        <v xml:space="preserve"> </v>
      </c>
    </row>
    <row r="20" spans="1:8">
      <c r="A20" s="3" t="s">
        <v>15</v>
      </c>
      <c r="B20" s="3" t="s">
        <v>29</v>
      </c>
      <c r="C20" s="2">
        <v>43987</v>
      </c>
      <c r="D20" s="4">
        <v>35000</v>
      </c>
      <c r="E20" s="5">
        <v>10</v>
      </c>
      <c r="F20" s="4">
        <f t="shared" si="1"/>
        <v>350000</v>
      </c>
      <c r="G20" s="15" t="str">
        <f>IF(LEFT(B20,1)="M","뮤지컬("&amp;COUNTIF($B$15:B20,B20)&amp;")",IF(LEFT(B20,1)="C","콘서트("&amp;COUNTIF($B$15:B20,B20)&amp;")","그외("&amp;COUNTIF($B$15:B20,B20)&amp;")"))</f>
        <v>콘서트(3)</v>
      </c>
      <c r="H20" s="16" cm="1">
        <f t="array" ref="H20">fn할인액(B20,F20)</f>
        <v>35000</v>
      </c>
    </row>
    <row r="21" spans="1:8">
      <c r="A21" s="3" t="s">
        <v>18</v>
      </c>
      <c r="B21" s="3" t="s">
        <v>31</v>
      </c>
      <c r="C21" s="2">
        <v>43954</v>
      </c>
      <c r="D21" s="4">
        <v>21000</v>
      </c>
      <c r="E21" s="5">
        <v>2</v>
      </c>
      <c r="F21" s="4">
        <f t="shared" si="1"/>
        <v>42000</v>
      </c>
      <c r="G21" s="15" t="str">
        <f>IF(LEFT(B21,1)="M","뮤지컬("&amp;COUNTIF($B$15:B21,B21)&amp;")",IF(LEFT(B21,1)="C","콘서트("&amp;COUNTIF($B$15:B21,B21)&amp;")","그외("&amp;COUNTIF($B$15:B21,B21)&amp;")"))</f>
        <v>그외(2)</v>
      </c>
      <c r="H21" s="16" t="str" cm="1">
        <f t="array" ref="H21">fn할인액(B21,F21)</f>
        <v xml:space="preserve"> </v>
      </c>
    </row>
    <row r="22" spans="1:8">
      <c r="A22" s="3" t="s">
        <v>12</v>
      </c>
      <c r="B22" s="3" t="s">
        <v>30</v>
      </c>
      <c r="C22" s="2">
        <v>43862</v>
      </c>
      <c r="D22" s="4">
        <v>31000</v>
      </c>
      <c r="E22" s="5">
        <v>27</v>
      </c>
      <c r="F22" s="4">
        <f t="shared" si="1"/>
        <v>837000</v>
      </c>
      <c r="G22" s="15" t="str">
        <f>IF(LEFT(B22,1)="M","뮤지컬("&amp;COUNTIF($B$15:B22,B22)&amp;")",IF(LEFT(B22,1)="C","콘서트("&amp;COUNTIF($B$15:B22,B22)&amp;")","그외("&amp;COUNTIF($B$15:B22,B22)&amp;")"))</f>
        <v>뮤지컬(2)</v>
      </c>
      <c r="H22" s="16" cm="1">
        <f t="array" ref="H22">fn할인액(B22,F22)</f>
        <v>125550</v>
      </c>
    </row>
    <row r="23" spans="1:8">
      <c r="A23" s="3" t="s">
        <v>10</v>
      </c>
      <c r="B23" s="3" t="s">
        <v>31</v>
      </c>
      <c r="C23" s="2">
        <v>43928</v>
      </c>
      <c r="D23" s="4">
        <v>23000</v>
      </c>
      <c r="E23" s="5">
        <v>6</v>
      </c>
      <c r="F23" s="4">
        <f t="shared" si="1"/>
        <v>138000</v>
      </c>
      <c r="G23" s="15" t="str">
        <f>IF(LEFT(B23,1)="M","뮤지컬("&amp;COUNTIF($B$15:B23,B23)&amp;")",IF(LEFT(B23,1)="C","콘서트("&amp;COUNTIF($B$15:B23,B23)&amp;")","그외("&amp;COUNTIF($B$15:B23,B23)&amp;")"))</f>
        <v>그외(3)</v>
      </c>
      <c r="H23" s="16" t="str" cm="1">
        <f t="array" ref="H23">fn할인액(B23,F23)</f>
        <v xml:space="preserve"> </v>
      </c>
    </row>
    <row r="24" spans="1:8">
      <c r="A24" s="3" t="s">
        <v>13</v>
      </c>
      <c r="B24" s="3" t="s">
        <v>31</v>
      </c>
      <c r="C24" s="2">
        <v>43839</v>
      </c>
      <c r="D24" s="4">
        <v>16000</v>
      </c>
      <c r="E24" s="5">
        <v>5</v>
      </c>
      <c r="F24" s="4">
        <f t="shared" si="1"/>
        <v>80000</v>
      </c>
      <c r="G24" s="15" t="str">
        <f>IF(LEFT(B24,1)="M","뮤지컬("&amp;COUNTIF($B$15:B24,B24)&amp;")",IF(LEFT(B24,1)="C","콘서트("&amp;COUNTIF($B$15:B24,B24)&amp;")","그외("&amp;COUNTIF($B$15:B24,B24)&amp;")"))</f>
        <v>그외(4)</v>
      </c>
      <c r="H24" s="16" t="str" cm="1">
        <f t="array" ref="H24">fn할인액(B24,F24)</f>
        <v xml:space="preserve"> </v>
      </c>
    </row>
    <row r="25" spans="1:8">
      <c r="A25" s="3" t="s">
        <v>16</v>
      </c>
      <c r="B25" s="3" t="s">
        <v>30</v>
      </c>
      <c r="C25" s="2">
        <v>43873</v>
      </c>
      <c r="D25" s="4">
        <v>19900</v>
      </c>
      <c r="E25" s="5">
        <v>21</v>
      </c>
      <c r="F25" s="4">
        <f t="shared" si="1"/>
        <v>417900</v>
      </c>
      <c r="G25" s="15" t="str">
        <f>IF(LEFT(B25,1)="M","뮤지컬("&amp;COUNTIF($B$15:B25,B25)&amp;")",IF(LEFT(B25,1)="C","콘서트("&amp;COUNTIF($B$15:B25,B25)&amp;")","그외("&amp;COUNTIF($B$15:B25,B25)&amp;")"))</f>
        <v>뮤지컬(3)</v>
      </c>
      <c r="H25" s="16" cm="1">
        <f t="array" ref="H25">fn할인액(B25,F25)</f>
        <v>62685</v>
      </c>
    </row>
    <row r="26" spans="1:8">
      <c r="A26" s="3" t="s">
        <v>17</v>
      </c>
      <c r="B26" s="3" t="s">
        <v>29</v>
      </c>
      <c r="C26" s="2">
        <v>43984</v>
      </c>
      <c r="D26" s="4">
        <v>43000</v>
      </c>
      <c r="E26" s="5">
        <v>26</v>
      </c>
      <c r="F26" s="4">
        <f t="shared" si="1"/>
        <v>1118000</v>
      </c>
      <c r="G26" s="15" t="str">
        <f>IF(LEFT(B26,1)="M","뮤지컬("&amp;COUNTIF($B$15:B26,B26)&amp;")",IF(LEFT(B26,1)="C","콘서트("&amp;COUNTIF($B$15:B26,B26)&amp;")","그외("&amp;COUNTIF($B$15:B26,B26)&amp;")"))</f>
        <v>콘서트(4)</v>
      </c>
      <c r="H26" s="16" cm="1">
        <f t="array" ref="H26">fn할인액(B26,F26)</f>
        <v>111800</v>
      </c>
    </row>
    <row r="27" spans="1:8">
      <c r="A27" s="3" t="s">
        <v>8</v>
      </c>
      <c r="B27" s="3" t="s">
        <v>32</v>
      </c>
      <c r="C27" s="2">
        <v>43991</v>
      </c>
      <c r="D27" s="4">
        <v>15000</v>
      </c>
      <c r="E27" s="5">
        <v>3</v>
      </c>
      <c r="F27" s="4">
        <f t="shared" si="1"/>
        <v>45000</v>
      </c>
      <c r="G27" s="15" t="str">
        <f>IF(LEFT(B27,1)="M","뮤지컬("&amp;COUNTIF($B$15:B27,B27)&amp;")",IF(LEFT(B27,1)="C","콘서트("&amp;COUNTIF($B$15:B27,B27)&amp;")","그외("&amp;COUNTIF($B$15:B27,B27)&amp;")"))</f>
        <v>그외(2)</v>
      </c>
      <c r="H27" s="16" t="str" cm="1">
        <f t="array" ref="H27">fn할인액(B27,F27)</f>
        <v xml:space="preserve"> </v>
      </c>
    </row>
    <row r="28" spans="1:8">
      <c r="A28" s="3" t="s">
        <v>10</v>
      </c>
      <c r="B28" s="3" t="s">
        <v>31</v>
      </c>
      <c r="C28" s="2">
        <v>43929</v>
      </c>
      <c r="D28" s="4">
        <v>23000</v>
      </c>
      <c r="E28" s="5">
        <v>32</v>
      </c>
      <c r="F28" s="4">
        <f t="shared" si="1"/>
        <v>736000</v>
      </c>
      <c r="G28" s="15" t="str">
        <f>IF(LEFT(B28,1)="M","뮤지컬("&amp;COUNTIF($B$15:B28,B28)&amp;")",IF(LEFT(B28,1)="C","콘서트("&amp;COUNTIF($B$15:B28,B28)&amp;")","그외("&amp;COUNTIF($B$15:B28,B28)&amp;")"))</f>
        <v>그외(5)</v>
      </c>
      <c r="H28" s="16" t="str" cm="1">
        <f t="array" ref="H28">fn할인액(B28,F28)</f>
        <v xml:space="preserve"> </v>
      </c>
    </row>
    <row r="29" spans="1:8">
      <c r="A29" s="3" t="s">
        <v>12</v>
      </c>
      <c r="B29" s="3" t="s">
        <v>30</v>
      </c>
      <c r="C29" s="2">
        <v>43962</v>
      </c>
      <c r="D29" s="4">
        <v>31000</v>
      </c>
      <c r="E29" s="5">
        <v>2</v>
      </c>
      <c r="F29" s="4">
        <f t="shared" si="1"/>
        <v>62000</v>
      </c>
      <c r="G29" s="15" t="str">
        <f>IF(LEFT(B29,1)="M","뮤지컬("&amp;COUNTIF($B$15:B29,B29)&amp;")",IF(LEFT(B29,1)="C","콘서트("&amp;COUNTIF($B$15:B29,B29)&amp;")","그외("&amp;COUNTIF($B$15:B29,B29)&amp;")"))</f>
        <v>뮤지컬(4)</v>
      </c>
      <c r="H29" s="16" t="str" cm="1">
        <f t="array" ref="H29">fn할인액(B29,F29)</f>
        <v xml:space="preserve"> </v>
      </c>
    </row>
    <row r="30" spans="1:8">
      <c r="A30" s="3" t="s">
        <v>13</v>
      </c>
      <c r="B30" s="3" t="s">
        <v>31</v>
      </c>
      <c r="C30" s="2">
        <v>44020</v>
      </c>
      <c r="D30" s="4">
        <v>16000</v>
      </c>
      <c r="E30" s="5">
        <v>30</v>
      </c>
      <c r="F30" s="4">
        <f t="shared" si="1"/>
        <v>480000</v>
      </c>
      <c r="G30" s="15" t="str">
        <f>IF(LEFT(B30,1)="M","뮤지컬("&amp;COUNTIF($B$15:B30,B30)&amp;")",IF(LEFT(B30,1)="C","콘서트("&amp;COUNTIF($B$15:B30,B30)&amp;")","그외("&amp;COUNTIF($B$15:B30,B30)&amp;")"))</f>
        <v>그외(6)</v>
      </c>
      <c r="H30" s="16" t="str" cm="1">
        <f t="array" ref="H30">fn할인액(B30,F30)</f>
        <v xml:space="preserve"> </v>
      </c>
    </row>
    <row r="31" spans="1:8">
      <c r="A31" s="3" t="s">
        <v>15</v>
      </c>
      <c r="B31" s="3" t="s">
        <v>29</v>
      </c>
      <c r="C31" s="2">
        <v>43991</v>
      </c>
      <c r="D31" s="4">
        <v>35000</v>
      </c>
      <c r="E31" s="5">
        <v>3</v>
      </c>
      <c r="F31" s="4">
        <f t="shared" si="1"/>
        <v>105000</v>
      </c>
      <c r="G31" s="15" t="str">
        <f>IF(LEFT(B31,1)="M","뮤지컬("&amp;COUNTIF($B$15:B31,B31)&amp;")",IF(LEFT(B31,1)="C","콘서트("&amp;COUNTIF($B$15:B31,B31)&amp;")","그외("&amp;COUNTIF($B$15:B31,B31)&amp;")"))</f>
        <v>콘서트(5)</v>
      </c>
      <c r="H31" s="16" t="str" cm="1">
        <f t="array" ref="H31">fn할인액(B31,F31)</f>
        <v xml:space="preserve"> </v>
      </c>
    </row>
    <row r="32" spans="1:8">
      <c r="A32" s="3" t="s">
        <v>13</v>
      </c>
      <c r="B32" s="3" t="s">
        <v>31</v>
      </c>
      <c r="C32" s="2">
        <v>43926</v>
      </c>
      <c r="D32" s="4">
        <v>16000</v>
      </c>
      <c r="E32" s="5">
        <v>2</v>
      </c>
      <c r="F32" s="4">
        <f t="shared" si="1"/>
        <v>32000</v>
      </c>
      <c r="G32" s="15" t="str">
        <f>IF(LEFT(B32,1)="M","뮤지컬("&amp;COUNTIF($B$15:B32,B32)&amp;")",IF(LEFT(B32,1)="C","콘서트("&amp;COUNTIF($B$15:B32,B32)&amp;")","그외("&amp;COUNTIF($B$15:B32,B32)&amp;")"))</f>
        <v>그외(7)</v>
      </c>
      <c r="H32" s="16" t="str" cm="1">
        <f t="array" ref="H32">fn할인액(B32,F32)</f>
        <v xml:space="preserve"> </v>
      </c>
    </row>
    <row r="33" spans="1:8">
      <c r="A33" s="3" t="s">
        <v>15</v>
      </c>
      <c r="B33" s="3" t="s">
        <v>29</v>
      </c>
      <c r="C33" s="2">
        <v>43970</v>
      </c>
      <c r="D33" s="4">
        <v>35000</v>
      </c>
      <c r="E33" s="5">
        <v>11</v>
      </c>
      <c r="F33" s="4">
        <f t="shared" si="1"/>
        <v>385000</v>
      </c>
      <c r="G33" s="15" t="str">
        <f>IF(LEFT(B33,1)="M","뮤지컬("&amp;COUNTIF($B$15:B33,B33)&amp;")",IF(LEFT(B33,1)="C","콘서트("&amp;COUNTIF($B$15:B33,B33)&amp;")","그외("&amp;COUNTIF($B$15:B33,B33)&amp;")"))</f>
        <v>콘서트(6)</v>
      </c>
      <c r="H33" s="16" cm="1">
        <f t="array" ref="H33">fn할인액(B33,F33)</f>
        <v>38500</v>
      </c>
    </row>
    <row r="34" spans="1:8">
      <c r="A34" s="3" t="s">
        <v>12</v>
      </c>
      <c r="B34" s="3" t="s">
        <v>30</v>
      </c>
      <c r="C34" s="2">
        <v>43958</v>
      </c>
      <c r="D34" s="4">
        <v>31000</v>
      </c>
      <c r="E34" s="5">
        <v>21</v>
      </c>
      <c r="F34" s="4">
        <f t="shared" si="1"/>
        <v>651000</v>
      </c>
      <c r="G34" s="15" t="str">
        <f>IF(LEFT(B34,1)="M","뮤지컬("&amp;COUNTIF($B$15:B34,B34)&amp;")",IF(LEFT(B34,1)="C","콘서트("&amp;COUNTIF($B$15:B34,B34)&amp;")","그외("&amp;COUNTIF($B$15:B34,B34)&amp;")"))</f>
        <v>뮤지컬(5)</v>
      </c>
      <c r="H34" s="16" cm="1">
        <f t="array" ref="H34">fn할인액(B34,F34)</f>
        <v>97650</v>
      </c>
    </row>
    <row r="35" spans="1:8">
      <c r="A35" s="3" t="s">
        <v>8</v>
      </c>
      <c r="B35" s="3" t="s">
        <v>32</v>
      </c>
      <c r="C35" s="2">
        <v>43914</v>
      </c>
      <c r="D35" s="4">
        <v>15000</v>
      </c>
      <c r="E35" s="5">
        <v>5</v>
      </c>
      <c r="F35" s="4">
        <f t="shared" si="1"/>
        <v>75000</v>
      </c>
      <c r="G35" s="15" t="str">
        <f>IF(LEFT(B35,1)="M","뮤지컬("&amp;COUNTIF($B$15:B35,B35)&amp;")",IF(LEFT(B35,1)="C","콘서트("&amp;COUNTIF($B$15:B35,B35)&amp;")","그외("&amp;COUNTIF($B$15:B35,B35)&amp;")"))</f>
        <v>그외(3)</v>
      </c>
      <c r="H35" s="16" t="str" cm="1">
        <f t="array" ref="H35">fn할인액(B35,F35)</f>
        <v xml:space="preserve"> </v>
      </c>
    </row>
    <row r="36" spans="1:8">
      <c r="A36" s="3" t="s">
        <v>16</v>
      </c>
      <c r="B36" s="3" t="s">
        <v>30</v>
      </c>
      <c r="C36" s="2">
        <v>43990</v>
      </c>
      <c r="D36" s="4">
        <v>19900</v>
      </c>
      <c r="E36" s="5">
        <v>9</v>
      </c>
      <c r="F36" s="4">
        <f t="shared" si="1"/>
        <v>179100</v>
      </c>
      <c r="G36" s="15" t="str">
        <f>IF(LEFT(B36,1)="M","뮤지컬("&amp;COUNTIF($B$15:B36,B36)&amp;")",IF(LEFT(B36,1)="C","콘서트("&amp;COUNTIF($B$15:B36,B36)&amp;")","그외("&amp;COUNTIF($B$15:B36,B36)&amp;")"))</f>
        <v>뮤지컬(6)</v>
      </c>
      <c r="H36" s="16" t="str" cm="1">
        <f t="array" ref="H36">fn할인액(B36,F36)</f>
        <v xml:space="preserve"> </v>
      </c>
    </row>
    <row r="37" spans="1:8">
      <c r="A37" s="3" t="s">
        <v>16</v>
      </c>
      <c r="B37" s="3" t="s">
        <v>30</v>
      </c>
      <c r="C37" s="2">
        <v>44057</v>
      </c>
      <c r="D37" s="4">
        <v>19900</v>
      </c>
      <c r="E37" s="5">
        <v>5</v>
      </c>
      <c r="F37" s="4">
        <f t="shared" si="1"/>
        <v>99500</v>
      </c>
      <c r="G37" s="15" t="str">
        <f>IF(LEFT(B37,1)="M","뮤지컬("&amp;COUNTIF($B$15:B37,B37)&amp;")",IF(LEFT(B37,1)="C","콘서트("&amp;COUNTIF($B$15:B37,B37)&amp;")","그외("&amp;COUNTIF($B$15:B37,B37)&amp;")"))</f>
        <v>뮤지컬(7)</v>
      </c>
      <c r="H37" s="16" t="str" cm="1">
        <f t="array" ref="H37">fn할인액(B37,F37)</f>
        <v xml:space="preserve"> </v>
      </c>
    </row>
    <row r="38" spans="1:8">
      <c r="A38" s="3" t="s">
        <v>12</v>
      </c>
      <c r="B38" s="3" t="s">
        <v>30</v>
      </c>
      <c r="C38" s="2">
        <v>43923</v>
      </c>
      <c r="D38" s="4">
        <v>31000</v>
      </c>
      <c r="E38" s="5">
        <v>6</v>
      </c>
      <c r="F38" s="4">
        <f t="shared" si="1"/>
        <v>186000</v>
      </c>
      <c r="G38" s="15" t="str">
        <f>IF(LEFT(B38,1)="M","뮤지컬("&amp;COUNTIF($B$15:B38,B38)&amp;")",IF(LEFT(B38,1)="C","콘서트("&amp;COUNTIF($B$15:B38,B38)&amp;")","그외("&amp;COUNTIF($B$15:B38,B38)&amp;")"))</f>
        <v>뮤지컬(8)</v>
      </c>
      <c r="H38" s="16" t="str" cm="1">
        <f t="array" ref="H38">fn할인액(B38,F38)</f>
        <v xml:space="preserve"> </v>
      </c>
    </row>
    <row r="39" spans="1:8">
      <c r="A39" s="3" t="s">
        <v>17</v>
      </c>
      <c r="B39" s="3" t="s">
        <v>29</v>
      </c>
      <c r="C39" s="2">
        <v>44023</v>
      </c>
      <c r="D39" s="4">
        <v>43000</v>
      </c>
      <c r="E39" s="5">
        <v>4</v>
      </c>
      <c r="F39" s="4">
        <f t="shared" si="1"/>
        <v>172000</v>
      </c>
      <c r="G39" s="15" t="str">
        <f>IF(LEFT(B39,1)="M","뮤지컬("&amp;COUNTIF($B$15:B39,B39)&amp;")",IF(LEFT(B39,1)="C","콘서트("&amp;COUNTIF($B$15:B39,B39)&amp;")","그외("&amp;COUNTIF($B$15:B39,B39)&amp;")"))</f>
        <v>콘서트(7)</v>
      </c>
      <c r="H39" s="16" t="str" cm="1">
        <f t="array" ref="H39">fn할인액(B39,F39)</f>
        <v xml:space="preserve"> </v>
      </c>
    </row>
    <row r="40" spans="1:8">
      <c r="A40" s="3" t="s">
        <v>10</v>
      </c>
      <c r="B40" s="3" t="s">
        <v>31</v>
      </c>
      <c r="C40" s="2">
        <v>43984</v>
      </c>
      <c r="D40" s="4">
        <v>23000</v>
      </c>
      <c r="E40" s="5">
        <v>2</v>
      </c>
      <c r="F40" s="4">
        <f t="shared" si="1"/>
        <v>46000</v>
      </c>
      <c r="G40" s="15" t="str">
        <f>IF(LEFT(B40,1)="M","뮤지컬("&amp;COUNTIF($B$15:B40,B40)&amp;")",IF(LEFT(B40,1)="C","콘서트("&amp;COUNTIF($B$15:B40,B40)&amp;")","그외("&amp;COUNTIF($B$15:B40,B40)&amp;")"))</f>
        <v>그외(8)</v>
      </c>
      <c r="H40" s="16" t="str" cm="1">
        <f t="array" ref="H40">fn할인액(B40,F40)</f>
        <v xml:space="preserve"> </v>
      </c>
    </row>
  </sheetData>
  <mergeCells count="2">
    <mergeCell ref="D7:F7"/>
    <mergeCell ref="D8:F8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5"/>
  <dimension ref="A2:F37"/>
  <sheetViews>
    <sheetView tabSelected="1" topLeftCell="A4" workbookViewId="0">
      <selection activeCell="A8" sqref="A8"/>
    </sheetView>
  </sheetViews>
  <sheetFormatPr defaultRowHeight="17.399999999999999"/>
  <cols>
    <col min="1" max="1" width="21.8984375" bestFit="1" customWidth="1"/>
    <col min="2" max="2" width="12.59765625" bestFit="1" customWidth="1"/>
    <col min="3" max="3" width="14.09765625" bestFit="1" customWidth="1"/>
    <col min="4" max="5" width="12.59765625" bestFit="1" customWidth="1"/>
    <col min="6" max="6" width="9.296875" bestFit="1" customWidth="1"/>
    <col min="7" max="11" width="12.3984375" bestFit="1" customWidth="1"/>
    <col min="12" max="12" width="8.3984375" bestFit="1" customWidth="1"/>
    <col min="13" max="13" width="12.296875" bestFit="1" customWidth="1"/>
    <col min="14" max="14" width="12.3984375" bestFit="1" customWidth="1"/>
    <col min="15" max="15" width="12.296875" bestFit="1" customWidth="1"/>
    <col min="16" max="16" width="10.3984375" bestFit="1" customWidth="1"/>
    <col min="17" max="17" width="12.296875" bestFit="1" customWidth="1"/>
    <col min="18" max="18" width="14.8984375" bestFit="1" customWidth="1"/>
    <col min="19" max="19" width="16.8984375" bestFit="1" customWidth="1"/>
  </cols>
  <sheetData>
    <row r="2" spans="1:6">
      <c r="A2" s="39" t="s">
        <v>2</v>
      </c>
      <c r="B2" t="s">
        <v>11</v>
      </c>
    </row>
    <row r="4" spans="1:6">
      <c r="A4" s="40"/>
      <c r="B4" s="40"/>
      <c r="C4" s="40"/>
      <c r="D4" s="41" t="s">
        <v>3</v>
      </c>
      <c r="E4" s="40"/>
      <c r="F4" s="40"/>
    </row>
    <row r="5" spans="1:6">
      <c r="A5" s="41" t="s">
        <v>58</v>
      </c>
      <c r="B5" s="41" t="s">
        <v>1</v>
      </c>
      <c r="C5" s="41" t="s">
        <v>57</v>
      </c>
      <c r="D5" s="42" t="s">
        <v>12</v>
      </c>
      <c r="E5" s="42" t="s">
        <v>16</v>
      </c>
      <c r="F5" s="42" t="s">
        <v>51</v>
      </c>
    </row>
    <row r="6" spans="1:6">
      <c r="A6" s="40" t="s">
        <v>59</v>
      </c>
      <c r="B6" s="40"/>
      <c r="C6" s="40"/>
      <c r="D6" s="43"/>
      <c r="E6" s="43"/>
      <c r="F6" s="43"/>
    </row>
    <row r="7" spans="1:6">
      <c r="A7" s="40"/>
      <c r="B7" s="40" t="s">
        <v>52</v>
      </c>
      <c r="C7" s="40"/>
      <c r="D7" s="43"/>
      <c r="E7" s="43"/>
      <c r="F7" s="43"/>
    </row>
    <row r="8" spans="1:6">
      <c r="A8" s="40"/>
      <c r="B8" s="40"/>
      <c r="C8" s="40" t="s">
        <v>75</v>
      </c>
      <c r="D8" s="43">
        <v>27</v>
      </c>
      <c r="E8" s="43">
        <v>21</v>
      </c>
      <c r="F8" s="43">
        <v>27</v>
      </c>
    </row>
    <row r="9" spans="1:6">
      <c r="A9" s="40"/>
      <c r="B9" s="40"/>
      <c r="C9" s="40" t="s">
        <v>77</v>
      </c>
      <c r="D9" s="43">
        <v>837000</v>
      </c>
      <c r="E9" s="43">
        <v>417900</v>
      </c>
      <c r="F9" s="43">
        <v>837000</v>
      </c>
    </row>
    <row r="10" spans="1:6">
      <c r="A10" s="40" t="s">
        <v>69</v>
      </c>
      <c r="B10" s="40"/>
      <c r="C10" s="40"/>
      <c r="D10" s="43">
        <v>27</v>
      </c>
      <c r="E10" s="43">
        <v>21</v>
      </c>
      <c r="F10" s="43">
        <v>27</v>
      </c>
    </row>
    <row r="11" spans="1:6">
      <c r="A11" s="40" t="s">
        <v>62</v>
      </c>
      <c r="B11" s="40"/>
      <c r="C11" s="40"/>
      <c r="D11" s="43">
        <v>837000</v>
      </c>
      <c r="E11" s="43">
        <v>417900</v>
      </c>
      <c r="F11" s="43">
        <v>837000</v>
      </c>
    </row>
    <row r="12" spans="1:6">
      <c r="A12" s="40" t="s">
        <v>70</v>
      </c>
      <c r="B12" s="40"/>
      <c r="C12" s="40"/>
      <c r="D12" s="43">
        <v>27</v>
      </c>
      <c r="E12" s="43">
        <v>21</v>
      </c>
      <c r="F12" s="43">
        <v>21</v>
      </c>
    </row>
    <row r="13" spans="1:6">
      <c r="A13" s="40" t="s">
        <v>63</v>
      </c>
      <c r="B13" s="40"/>
      <c r="C13" s="40"/>
      <c r="D13" s="43">
        <v>837000</v>
      </c>
      <c r="E13" s="43">
        <v>417900</v>
      </c>
      <c r="F13" s="43">
        <v>417900</v>
      </c>
    </row>
    <row r="14" spans="1:6">
      <c r="A14" s="40" t="s">
        <v>60</v>
      </c>
      <c r="B14" s="40"/>
      <c r="C14" s="40"/>
      <c r="D14" s="43"/>
      <c r="E14" s="43"/>
      <c r="F14" s="43"/>
    </row>
    <row r="15" spans="1:6">
      <c r="A15" s="40"/>
      <c r="B15" s="40" t="s">
        <v>53</v>
      </c>
      <c r="C15" s="40"/>
      <c r="D15" s="43"/>
      <c r="E15" s="43"/>
      <c r="F15" s="43"/>
    </row>
    <row r="16" spans="1:6">
      <c r="A16" s="40"/>
      <c r="B16" s="40"/>
      <c r="C16" s="40" t="s">
        <v>75</v>
      </c>
      <c r="D16" s="43">
        <v>6</v>
      </c>
      <c r="E16" s="43">
        <v>19</v>
      </c>
      <c r="F16" s="43">
        <v>19</v>
      </c>
    </row>
    <row r="17" spans="1:6">
      <c r="A17" s="40"/>
      <c r="B17" s="40"/>
      <c r="C17" s="40" t="s">
        <v>77</v>
      </c>
      <c r="D17" s="43">
        <v>186000</v>
      </c>
      <c r="E17" s="43">
        <v>378100</v>
      </c>
      <c r="F17" s="43">
        <v>378100</v>
      </c>
    </row>
    <row r="18" spans="1:6">
      <c r="A18" s="40"/>
      <c r="B18" s="40" t="s">
        <v>54</v>
      </c>
      <c r="C18" s="40"/>
      <c r="D18" s="43"/>
      <c r="E18" s="43"/>
      <c r="F18" s="43"/>
    </row>
    <row r="19" spans="1:6">
      <c r="A19" s="40"/>
      <c r="B19" s="40"/>
      <c r="C19" s="40" t="s">
        <v>75</v>
      </c>
      <c r="D19" s="43">
        <v>21</v>
      </c>
      <c r="E19" s="43" t="s">
        <v>68</v>
      </c>
      <c r="F19" s="43">
        <v>21</v>
      </c>
    </row>
    <row r="20" spans="1:6">
      <c r="A20" s="40"/>
      <c r="B20" s="40"/>
      <c r="C20" s="40" t="s">
        <v>77</v>
      </c>
      <c r="D20" s="43">
        <v>651000</v>
      </c>
      <c r="E20" s="43" t="s">
        <v>68</v>
      </c>
      <c r="F20" s="43">
        <v>651000</v>
      </c>
    </row>
    <row r="21" spans="1:6">
      <c r="A21" s="40"/>
      <c r="B21" s="40" t="s">
        <v>55</v>
      </c>
      <c r="C21" s="40"/>
      <c r="D21" s="43"/>
      <c r="E21" s="43"/>
      <c r="F21" s="43"/>
    </row>
    <row r="22" spans="1:6">
      <c r="A22" s="40"/>
      <c r="B22" s="40"/>
      <c r="C22" s="40" t="s">
        <v>75</v>
      </c>
      <c r="D22" s="43" t="s">
        <v>68</v>
      </c>
      <c r="E22" s="43">
        <v>9</v>
      </c>
      <c r="F22" s="43">
        <v>9</v>
      </c>
    </row>
    <row r="23" spans="1:6">
      <c r="A23" s="40"/>
      <c r="B23" s="40"/>
      <c r="C23" s="40" t="s">
        <v>77</v>
      </c>
      <c r="D23" s="43" t="s">
        <v>68</v>
      </c>
      <c r="E23" s="43">
        <v>179100</v>
      </c>
      <c r="F23" s="43">
        <v>179100</v>
      </c>
    </row>
    <row r="24" spans="1:6">
      <c r="A24" s="40" t="s">
        <v>71</v>
      </c>
      <c r="B24" s="40"/>
      <c r="C24" s="40"/>
      <c r="D24" s="43">
        <v>21</v>
      </c>
      <c r="E24" s="43">
        <v>19</v>
      </c>
      <c r="F24" s="43">
        <v>21</v>
      </c>
    </row>
    <row r="25" spans="1:6">
      <c r="A25" s="40" t="s">
        <v>64</v>
      </c>
      <c r="B25" s="40"/>
      <c r="C25" s="40"/>
      <c r="D25" s="43">
        <v>651000</v>
      </c>
      <c r="E25" s="43">
        <v>378100</v>
      </c>
      <c r="F25" s="43">
        <v>651000</v>
      </c>
    </row>
    <row r="26" spans="1:6">
      <c r="A26" s="40" t="s">
        <v>72</v>
      </c>
      <c r="B26" s="40"/>
      <c r="C26" s="40"/>
      <c r="D26" s="43">
        <v>2</v>
      </c>
      <c r="E26" s="43">
        <v>9</v>
      </c>
      <c r="F26" s="43">
        <v>2</v>
      </c>
    </row>
    <row r="27" spans="1:6">
      <c r="A27" s="40" t="s">
        <v>65</v>
      </c>
      <c r="B27" s="40"/>
      <c r="C27" s="40"/>
      <c r="D27" s="43">
        <v>62000</v>
      </c>
      <c r="E27" s="43">
        <v>179100</v>
      </c>
      <c r="F27" s="43">
        <v>62000</v>
      </c>
    </row>
    <row r="28" spans="1:6">
      <c r="A28" s="40" t="s">
        <v>61</v>
      </c>
      <c r="B28" s="40"/>
      <c r="C28" s="40"/>
      <c r="D28" s="43"/>
      <c r="E28" s="43"/>
      <c r="F28" s="43"/>
    </row>
    <row r="29" spans="1:6">
      <c r="A29" s="40"/>
      <c r="B29" s="40" t="s">
        <v>56</v>
      </c>
      <c r="C29" s="40"/>
      <c r="D29" s="43"/>
      <c r="E29" s="43"/>
      <c r="F29" s="43"/>
    </row>
    <row r="30" spans="1:6">
      <c r="A30" s="40"/>
      <c r="B30" s="40"/>
      <c r="C30" s="40" t="s">
        <v>75</v>
      </c>
      <c r="D30" s="43" t="s">
        <v>68</v>
      </c>
      <c r="E30" s="43">
        <v>5</v>
      </c>
      <c r="F30" s="43">
        <v>5</v>
      </c>
    </row>
    <row r="31" spans="1:6">
      <c r="A31" s="40"/>
      <c r="B31" s="40"/>
      <c r="C31" s="40" t="s">
        <v>77</v>
      </c>
      <c r="D31" s="43" t="s">
        <v>68</v>
      </c>
      <c r="E31" s="43">
        <v>99500</v>
      </c>
      <c r="F31" s="43">
        <v>99500</v>
      </c>
    </row>
    <row r="32" spans="1:6">
      <c r="A32" s="40" t="s">
        <v>73</v>
      </c>
      <c r="B32" s="40"/>
      <c r="C32" s="40"/>
      <c r="D32" s="43" t="s">
        <v>68</v>
      </c>
      <c r="E32" s="43">
        <v>5</v>
      </c>
      <c r="F32" s="43">
        <v>5</v>
      </c>
    </row>
    <row r="33" spans="1:6">
      <c r="A33" s="40" t="s">
        <v>66</v>
      </c>
      <c r="B33" s="40"/>
      <c r="C33" s="40"/>
      <c r="D33" s="43" t="s">
        <v>68</v>
      </c>
      <c r="E33" s="43">
        <v>99500</v>
      </c>
      <c r="F33" s="43">
        <v>99500</v>
      </c>
    </row>
    <row r="34" spans="1:6">
      <c r="A34" s="40" t="s">
        <v>74</v>
      </c>
      <c r="B34" s="40"/>
      <c r="C34" s="40"/>
      <c r="D34" s="43" t="s">
        <v>68</v>
      </c>
      <c r="E34" s="43">
        <v>5</v>
      </c>
      <c r="F34" s="43">
        <v>5</v>
      </c>
    </row>
    <row r="35" spans="1:6">
      <c r="A35" s="40" t="s">
        <v>67</v>
      </c>
      <c r="B35" s="40"/>
      <c r="C35" s="40"/>
      <c r="D35" s="43" t="s">
        <v>68</v>
      </c>
      <c r="E35" s="43">
        <v>99500</v>
      </c>
      <c r="F35" s="43">
        <v>99500</v>
      </c>
    </row>
    <row r="36" spans="1:6">
      <c r="A36" s="40" t="s">
        <v>76</v>
      </c>
      <c r="B36" s="40"/>
      <c r="C36" s="40"/>
      <c r="D36" s="43">
        <v>27</v>
      </c>
      <c r="E36" s="43">
        <v>21</v>
      </c>
      <c r="F36" s="43">
        <v>27</v>
      </c>
    </row>
    <row r="37" spans="1:6">
      <c r="A37" s="40" t="s">
        <v>78</v>
      </c>
      <c r="B37" s="40"/>
      <c r="C37" s="40"/>
      <c r="D37" s="43">
        <v>837000</v>
      </c>
      <c r="E37" s="43">
        <v>417900</v>
      </c>
      <c r="F37" s="43">
        <v>837000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6"/>
  <dimension ref="B2:K28"/>
  <sheetViews>
    <sheetView workbookViewId="0">
      <selection activeCell="P12" sqref="P12"/>
    </sheetView>
  </sheetViews>
  <sheetFormatPr defaultRowHeight="17.399999999999999"/>
  <cols>
    <col min="1" max="1" width="2.19921875" customWidth="1"/>
    <col min="2" max="2" width="13.59765625" customWidth="1"/>
    <col min="4" max="4" width="12" customWidth="1"/>
    <col min="6" max="6" width="10" customWidth="1"/>
    <col min="7" max="7" width="10.8984375" bestFit="1" customWidth="1"/>
    <col min="8" max="8" width="2.19921875" customWidth="1"/>
  </cols>
  <sheetData>
    <row r="2" spans="2:11">
      <c r="B2" t="s">
        <v>0</v>
      </c>
      <c r="I2" t="s">
        <v>45</v>
      </c>
    </row>
    <row r="3" spans="2:11">
      <c r="B3" t="s">
        <v>3</v>
      </c>
      <c r="C3" t="s">
        <v>2</v>
      </c>
      <c r="D3" t="s">
        <v>1</v>
      </c>
      <c r="E3" t="s">
        <v>4</v>
      </c>
      <c r="F3" t="s">
        <v>5</v>
      </c>
      <c r="G3" t="s">
        <v>6</v>
      </c>
      <c r="I3" s="3" t="s">
        <v>79</v>
      </c>
      <c r="J3" s="3" t="s">
        <v>49</v>
      </c>
      <c r="K3" s="3" t="s">
        <v>80</v>
      </c>
    </row>
    <row r="4" spans="2:11">
      <c r="B4" t="s">
        <v>13</v>
      </c>
      <c r="C4" t="s">
        <v>9</v>
      </c>
      <c r="D4" s="44">
        <v>43839</v>
      </c>
      <c r="E4" s="45">
        <v>16000</v>
      </c>
      <c r="F4">
        <v>5</v>
      </c>
      <c r="G4" s="45">
        <v>80000</v>
      </c>
      <c r="I4" s="10" t="s">
        <v>9</v>
      </c>
      <c r="J4" s="10">
        <v>11.75</v>
      </c>
      <c r="K4" s="46">
        <v>1869000</v>
      </c>
    </row>
    <row r="5" spans="2:11">
      <c r="B5" t="s">
        <v>12</v>
      </c>
      <c r="C5" t="s">
        <v>11</v>
      </c>
      <c r="D5" s="44">
        <v>43862</v>
      </c>
      <c r="E5" s="45">
        <v>31000</v>
      </c>
      <c r="F5">
        <v>27</v>
      </c>
      <c r="G5" s="45">
        <v>837000</v>
      </c>
      <c r="I5" s="10" t="s">
        <v>11</v>
      </c>
      <c r="J5" s="10">
        <v>13.75</v>
      </c>
      <c r="K5" s="46">
        <v>2810600</v>
      </c>
    </row>
    <row r="6" spans="2:11">
      <c r="B6" t="s">
        <v>18</v>
      </c>
      <c r="C6" t="s">
        <v>9</v>
      </c>
      <c r="D6" s="44">
        <v>43866</v>
      </c>
      <c r="E6" s="45">
        <v>21000</v>
      </c>
      <c r="F6">
        <v>15</v>
      </c>
      <c r="G6" s="45">
        <v>315000</v>
      </c>
      <c r="I6" s="10" t="s">
        <v>7</v>
      </c>
      <c r="J6" s="10">
        <v>9</v>
      </c>
      <c r="K6" s="46">
        <v>405000</v>
      </c>
    </row>
    <row r="7" spans="2:11">
      <c r="B7" t="s">
        <v>16</v>
      </c>
      <c r="C7" t="s">
        <v>11</v>
      </c>
      <c r="D7" s="44">
        <v>43873</v>
      </c>
      <c r="E7" s="45">
        <v>19900</v>
      </c>
      <c r="F7">
        <v>21</v>
      </c>
      <c r="G7" s="45">
        <v>417900</v>
      </c>
      <c r="I7" s="10" t="s">
        <v>14</v>
      </c>
      <c r="J7" s="10">
        <v>13.833333333333334</v>
      </c>
      <c r="K7" s="46">
        <v>3377000</v>
      </c>
    </row>
    <row r="8" spans="2:11">
      <c r="B8" t="s">
        <v>8</v>
      </c>
      <c r="C8" t="s">
        <v>7</v>
      </c>
      <c r="D8" s="44">
        <v>43914</v>
      </c>
      <c r="E8" s="45">
        <v>15000</v>
      </c>
      <c r="F8">
        <v>5</v>
      </c>
      <c r="G8" s="45">
        <v>75000</v>
      </c>
    </row>
    <row r="9" spans="2:11">
      <c r="B9" t="s">
        <v>12</v>
      </c>
      <c r="C9" t="s">
        <v>11</v>
      </c>
      <c r="D9" s="44">
        <v>43923</v>
      </c>
      <c r="E9" s="45">
        <v>31000</v>
      </c>
      <c r="F9">
        <v>6</v>
      </c>
      <c r="G9" s="45">
        <v>186000</v>
      </c>
    </row>
    <row r="10" spans="2:11">
      <c r="B10" t="s">
        <v>13</v>
      </c>
      <c r="C10" t="s">
        <v>9</v>
      </c>
      <c r="D10" s="44">
        <v>43926</v>
      </c>
      <c r="E10" s="45">
        <v>16000</v>
      </c>
      <c r="F10">
        <v>2</v>
      </c>
      <c r="G10" s="45">
        <v>32000</v>
      </c>
    </row>
    <row r="11" spans="2:11">
      <c r="B11" t="s">
        <v>16</v>
      </c>
      <c r="C11" t="s">
        <v>11</v>
      </c>
      <c r="D11" s="44">
        <v>43926</v>
      </c>
      <c r="E11" s="45">
        <v>19900</v>
      </c>
      <c r="F11">
        <v>19</v>
      </c>
      <c r="G11" s="45">
        <v>378100</v>
      </c>
    </row>
    <row r="12" spans="2:11">
      <c r="B12" t="s">
        <v>10</v>
      </c>
      <c r="C12" t="s">
        <v>9</v>
      </c>
      <c r="D12" s="44">
        <v>43928</v>
      </c>
      <c r="E12" s="45">
        <v>23000</v>
      </c>
      <c r="F12">
        <v>6</v>
      </c>
      <c r="G12" s="45">
        <v>138000</v>
      </c>
    </row>
    <row r="13" spans="2:11">
      <c r="B13" t="s">
        <v>10</v>
      </c>
      <c r="C13" t="s">
        <v>9</v>
      </c>
      <c r="D13" s="44">
        <v>43929</v>
      </c>
      <c r="E13" s="45">
        <v>23000</v>
      </c>
      <c r="F13">
        <v>32</v>
      </c>
      <c r="G13" s="45">
        <v>736000</v>
      </c>
    </row>
    <row r="14" spans="2:11">
      <c r="B14" t="s">
        <v>18</v>
      </c>
      <c r="C14" t="s">
        <v>9</v>
      </c>
      <c r="D14" s="44">
        <v>43954</v>
      </c>
      <c r="E14" s="45">
        <v>21000</v>
      </c>
      <c r="F14">
        <v>2</v>
      </c>
      <c r="G14" s="45">
        <v>42000</v>
      </c>
    </row>
    <row r="15" spans="2:11">
      <c r="B15" t="s">
        <v>12</v>
      </c>
      <c r="C15" t="s">
        <v>11</v>
      </c>
      <c r="D15" s="44">
        <v>43958</v>
      </c>
      <c r="E15" s="45">
        <v>31000</v>
      </c>
      <c r="F15">
        <v>21</v>
      </c>
      <c r="G15" s="45">
        <v>651000</v>
      </c>
    </row>
    <row r="16" spans="2:11">
      <c r="B16" t="s">
        <v>17</v>
      </c>
      <c r="C16" t="s">
        <v>14</v>
      </c>
      <c r="D16" s="44">
        <v>43959</v>
      </c>
      <c r="E16" s="45">
        <v>43000</v>
      </c>
      <c r="F16">
        <v>29</v>
      </c>
      <c r="G16" s="45">
        <v>1247000</v>
      </c>
    </row>
    <row r="17" spans="2:7">
      <c r="B17" t="s">
        <v>12</v>
      </c>
      <c r="C17" t="s">
        <v>11</v>
      </c>
      <c r="D17" s="44">
        <v>43962</v>
      </c>
      <c r="E17" s="45">
        <v>31000</v>
      </c>
      <c r="F17">
        <v>2</v>
      </c>
      <c r="G17" s="45">
        <v>62000</v>
      </c>
    </row>
    <row r="18" spans="2:7">
      <c r="B18" t="s">
        <v>15</v>
      </c>
      <c r="C18" t="s">
        <v>14</v>
      </c>
      <c r="D18" s="44">
        <v>43970</v>
      </c>
      <c r="E18" s="45">
        <v>35000</v>
      </c>
      <c r="F18">
        <v>11</v>
      </c>
      <c r="G18" s="45">
        <v>385000</v>
      </c>
    </row>
    <row r="19" spans="2:7">
      <c r="B19" t="s">
        <v>10</v>
      </c>
      <c r="C19" t="s">
        <v>9</v>
      </c>
      <c r="D19" s="44">
        <v>43984</v>
      </c>
      <c r="E19" s="45">
        <v>23000</v>
      </c>
      <c r="F19">
        <v>2</v>
      </c>
      <c r="G19" s="45">
        <v>46000</v>
      </c>
    </row>
    <row r="20" spans="2:7">
      <c r="B20" t="s">
        <v>17</v>
      </c>
      <c r="C20" t="s">
        <v>14</v>
      </c>
      <c r="D20" s="44">
        <v>43984</v>
      </c>
      <c r="E20" s="45">
        <v>43000</v>
      </c>
      <c r="F20">
        <v>26</v>
      </c>
      <c r="G20" s="45">
        <v>1118000</v>
      </c>
    </row>
    <row r="21" spans="2:7">
      <c r="B21" t="s">
        <v>15</v>
      </c>
      <c r="C21" t="s">
        <v>14</v>
      </c>
      <c r="D21" s="44">
        <v>43987</v>
      </c>
      <c r="E21" s="45">
        <v>35000</v>
      </c>
      <c r="F21">
        <v>10</v>
      </c>
      <c r="G21" s="45">
        <v>350000</v>
      </c>
    </row>
    <row r="22" spans="2:7">
      <c r="B22" t="s">
        <v>16</v>
      </c>
      <c r="C22" t="s">
        <v>11</v>
      </c>
      <c r="D22" s="44">
        <v>43990</v>
      </c>
      <c r="E22" s="45">
        <v>19900</v>
      </c>
      <c r="F22">
        <v>9</v>
      </c>
      <c r="G22" s="45">
        <v>179100</v>
      </c>
    </row>
    <row r="23" spans="2:7">
      <c r="B23" t="s">
        <v>8</v>
      </c>
      <c r="C23" t="s">
        <v>7</v>
      </c>
      <c r="D23" s="44">
        <v>43991</v>
      </c>
      <c r="E23" s="45">
        <v>15000</v>
      </c>
      <c r="F23">
        <v>3</v>
      </c>
      <c r="G23" s="45">
        <v>45000</v>
      </c>
    </row>
    <row r="24" spans="2:7">
      <c r="B24" t="s">
        <v>15</v>
      </c>
      <c r="C24" t="s">
        <v>14</v>
      </c>
      <c r="D24" s="44">
        <v>43991</v>
      </c>
      <c r="E24" s="45">
        <v>35000</v>
      </c>
      <c r="F24">
        <v>3</v>
      </c>
      <c r="G24" s="45">
        <v>105000</v>
      </c>
    </row>
    <row r="25" spans="2:7">
      <c r="B25" t="s">
        <v>13</v>
      </c>
      <c r="C25" t="s">
        <v>9</v>
      </c>
      <c r="D25" s="44">
        <v>44020</v>
      </c>
      <c r="E25" s="45">
        <v>16000</v>
      </c>
      <c r="F25">
        <v>30</v>
      </c>
      <c r="G25" s="45">
        <v>480000</v>
      </c>
    </row>
    <row r="26" spans="2:7">
      <c r="B26" t="s">
        <v>17</v>
      </c>
      <c r="C26" t="s">
        <v>14</v>
      </c>
      <c r="D26" s="44">
        <v>44023</v>
      </c>
      <c r="E26" s="45">
        <v>43000</v>
      </c>
      <c r="F26">
        <v>4</v>
      </c>
      <c r="G26" s="45">
        <v>172000</v>
      </c>
    </row>
    <row r="27" spans="2:7">
      <c r="B27" t="s">
        <v>8</v>
      </c>
      <c r="C27" t="s">
        <v>7</v>
      </c>
      <c r="D27" s="44">
        <v>44027</v>
      </c>
      <c r="E27" s="45">
        <v>15000</v>
      </c>
      <c r="F27">
        <v>19</v>
      </c>
      <c r="G27" s="45">
        <v>285000</v>
      </c>
    </row>
    <row r="28" spans="2:7">
      <c r="B28" t="s">
        <v>16</v>
      </c>
      <c r="C28" t="s">
        <v>11</v>
      </c>
      <c r="D28" s="44">
        <v>44057</v>
      </c>
      <c r="E28" s="45">
        <v>19900</v>
      </c>
      <c r="F28">
        <v>5</v>
      </c>
      <c r="G28" s="45">
        <v>99500</v>
      </c>
    </row>
  </sheetData>
  <dataConsolidate function="average" leftLabels="1" topLabels="1">
    <dataRefs count="2">
      <dataRef ref="C3:F28" sheet="분석작업-2"/>
      <dataRef ref="C3:G28" sheet="분석작업-2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7"/>
  <dimension ref="A1:D11"/>
  <sheetViews>
    <sheetView topLeftCell="A10" workbookViewId="0">
      <selection activeCell="K27" sqref="K27"/>
    </sheetView>
  </sheetViews>
  <sheetFormatPr defaultRowHeight="17.399999999999999"/>
  <cols>
    <col min="1" max="1" width="16.5" bestFit="1" customWidth="1"/>
    <col min="2" max="2" width="10" customWidth="1"/>
  </cols>
  <sheetData>
    <row r="1" spans="1:4">
      <c r="A1" t="s">
        <v>33</v>
      </c>
    </row>
    <row r="3" spans="1:4">
      <c r="A3" s="3" t="s">
        <v>3</v>
      </c>
      <c r="B3" s="3" t="s">
        <v>34</v>
      </c>
      <c r="C3" s="3" t="s">
        <v>35</v>
      </c>
      <c r="D3" s="3" t="s">
        <v>36</v>
      </c>
    </row>
    <row r="4" spans="1:4">
      <c r="A4" s="3" t="s">
        <v>15</v>
      </c>
      <c r="B4" s="4">
        <v>1250</v>
      </c>
      <c r="C4" s="4">
        <v>1250</v>
      </c>
      <c r="D4" s="4">
        <v>5420</v>
      </c>
    </row>
    <row r="5" spans="1:4">
      <c r="A5" s="3" t="s">
        <v>16</v>
      </c>
      <c r="B5" s="4">
        <v>2543</v>
      </c>
      <c r="C5" s="4">
        <v>251</v>
      </c>
      <c r="D5" s="4">
        <v>2541</v>
      </c>
    </row>
    <row r="6" spans="1:4">
      <c r="A6" s="3" t="s">
        <v>17</v>
      </c>
      <c r="B6" s="4">
        <v>1251</v>
      </c>
      <c r="C6" s="4">
        <v>3541</v>
      </c>
      <c r="D6" s="4">
        <v>5235</v>
      </c>
    </row>
    <row r="7" spans="1:4">
      <c r="A7" s="3" t="s">
        <v>18</v>
      </c>
      <c r="B7" s="4">
        <v>2543</v>
      </c>
      <c r="C7" s="4">
        <v>2541</v>
      </c>
      <c r="D7" s="4">
        <v>2152</v>
      </c>
    </row>
    <row r="8" spans="1:4">
      <c r="A8" s="3" t="s">
        <v>8</v>
      </c>
      <c r="B8" s="4">
        <v>1245</v>
      </c>
      <c r="C8" s="4">
        <v>2354</v>
      </c>
      <c r="D8" s="4">
        <v>5254</v>
      </c>
    </row>
    <row r="9" spans="1:4">
      <c r="A9" s="3" t="s">
        <v>10</v>
      </c>
      <c r="B9" s="4">
        <v>2515</v>
      </c>
      <c r="C9" s="4">
        <v>2510</v>
      </c>
      <c r="D9" s="4">
        <v>1442</v>
      </c>
    </row>
    <row r="10" spans="1:4">
      <c r="A10" s="3" t="s">
        <v>12</v>
      </c>
      <c r="B10" s="4">
        <v>5212</v>
      </c>
      <c r="C10" s="4">
        <v>2358</v>
      </c>
      <c r="D10" s="4">
        <v>2541</v>
      </c>
    </row>
    <row r="11" spans="1:4">
      <c r="A11" s="3" t="s">
        <v>13</v>
      </c>
      <c r="B11" s="4">
        <v>1254</v>
      </c>
      <c r="C11" s="4">
        <v>2510</v>
      </c>
      <c r="D11" s="4">
        <v>5841</v>
      </c>
    </row>
  </sheetData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8"/>
  <dimension ref="A1:E23"/>
  <sheetViews>
    <sheetView workbookViewId="0">
      <selection activeCell="H10" sqref="H10"/>
    </sheetView>
  </sheetViews>
  <sheetFormatPr defaultRowHeight="17.399999999999999"/>
  <cols>
    <col min="1" max="1" width="2.19921875" customWidth="1"/>
    <col min="2" max="2" width="13" bestFit="1" customWidth="1"/>
    <col min="3" max="3" width="8.3984375" customWidth="1"/>
    <col min="4" max="4" width="13" customWidth="1"/>
    <col min="5" max="5" width="13.09765625" customWidth="1"/>
  </cols>
  <sheetData>
    <row r="1" spans="1:5">
      <c r="A1" s="14"/>
      <c r="B1" s="14"/>
      <c r="C1" s="14"/>
      <c r="D1" s="14"/>
      <c r="E1" s="14"/>
    </row>
    <row r="2" spans="1:5" ht="18" thickBot="1">
      <c r="A2" s="14"/>
      <c r="B2" t="s">
        <v>0</v>
      </c>
    </row>
    <row r="3" spans="1:5">
      <c r="A3" s="14"/>
      <c r="B3" s="6" t="s">
        <v>3</v>
      </c>
      <c r="C3" s="7" t="s">
        <v>4</v>
      </c>
      <c r="D3" s="7" t="s">
        <v>5</v>
      </c>
      <c r="E3" s="8" t="s">
        <v>6</v>
      </c>
    </row>
    <row r="4" spans="1:5">
      <c r="A4" s="14"/>
      <c r="B4" s="9" t="s">
        <v>15</v>
      </c>
      <c r="C4" s="17">
        <v>35000</v>
      </c>
      <c r="D4" s="47">
        <v>100</v>
      </c>
      <c r="E4" s="18">
        <f t="shared" ref="E4:E11" si="0">C4*D4</f>
        <v>3500000</v>
      </c>
    </row>
    <row r="5" spans="1:5">
      <c r="A5" s="14"/>
      <c r="B5" s="9" t="s">
        <v>8</v>
      </c>
      <c r="C5" s="17">
        <v>15000</v>
      </c>
      <c r="D5" s="47">
        <v>35</v>
      </c>
      <c r="E5" s="18">
        <f t="shared" si="0"/>
        <v>525000</v>
      </c>
    </row>
    <row r="6" spans="1:5">
      <c r="A6" s="14"/>
      <c r="B6" s="9" t="s">
        <v>17</v>
      </c>
      <c r="C6" s="17">
        <v>43000</v>
      </c>
      <c r="D6" s="47">
        <v>89</v>
      </c>
      <c r="E6" s="18">
        <f t="shared" si="0"/>
        <v>3827000</v>
      </c>
    </row>
    <row r="7" spans="1:5">
      <c r="A7" s="14"/>
      <c r="B7" s="9" t="s">
        <v>18</v>
      </c>
      <c r="C7" s="17">
        <v>21000</v>
      </c>
      <c r="D7" s="47">
        <v>120</v>
      </c>
      <c r="E7" s="18">
        <f t="shared" si="0"/>
        <v>2520000</v>
      </c>
    </row>
    <row r="8" spans="1:5">
      <c r="A8" s="14"/>
      <c r="B8" s="9" t="s">
        <v>12</v>
      </c>
      <c r="C8" s="17">
        <v>31000</v>
      </c>
      <c r="D8" s="47">
        <v>75</v>
      </c>
      <c r="E8" s="18">
        <f t="shared" si="0"/>
        <v>2325000</v>
      </c>
    </row>
    <row r="9" spans="1:5">
      <c r="A9" s="14"/>
      <c r="B9" s="9" t="s">
        <v>16</v>
      </c>
      <c r="C9" s="17">
        <v>19900</v>
      </c>
      <c r="D9" s="47">
        <v>30</v>
      </c>
      <c r="E9" s="18">
        <f t="shared" si="0"/>
        <v>597000</v>
      </c>
    </row>
    <row r="10" spans="1:5">
      <c r="A10" s="14"/>
      <c r="B10" s="9" t="s">
        <v>13</v>
      </c>
      <c r="C10" s="17">
        <v>16000</v>
      </c>
      <c r="D10" s="47">
        <v>59</v>
      </c>
      <c r="E10" s="18">
        <f t="shared" si="0"/>
        <v>944000</v>
      </c>
    </row>
    <row r="11" spans="1:5" ht="18" thickBot="1">
      <c r="A11" s="14"/>
      <c r="B11" s="11" t="s">
        <v>10</v>
      </c>
      <c r="C11" s="19">
        <v>23000</v>
      </c>
      <c r="D11" s="48">
        <v>80</v>
      </c>
      <c r="E11" s="20">
        <f t="shared" si="0"/>
        <v>1840000</v>
      </c>
    </row>
    <row r="12" spans="1:5">
      <c r="A12" s="14"/>
      <c r="B12" s="14"/>
      <c r="C12" s="14"/>
      <c r="D12" s="14"/>
      <c r="E12" s="14"/>
    </row>
    <row r="13" spans="1:5">
      <c r="A13" s="14"/>
      <c r="B13" s="14"/>
      <c r="C13" s="14"/>
      <c r="D13" s="14"/>
      <c r="E13" s="14"/>
    </row>
    <row r="14" spans="1:5">
      <c r="A14" s="14"/>
      <c r="B14" s="14"/>
      <c r="C14" s="14"/>
      <c r="D14" s="14"/>
      <c r="E14" s="14"/>
    </row>
    <row r="15" spans="1:5">
      <c r="A15" s="14"/>
      <c r="B15" s="14"/>
      <c r="C15" s="14"/>
      <c r="D15" s="14"/>
      <c r="E15" s="14"/>
    </row>
    <row r="16" spans="1:5">
      <c r="A16" s="14"/>
      <c r="B16" s="14"/>
      <c r="C16" s="14"/>
      <c r="D16" s="14"/>
      <c r="E16" s="14"/>
    </row>
    <row r="17" spans="1:5">
      <c r="A17" s="14"/>
      <c r="B17" s="14"/>
      <c r="C17" s="14"/>
      <c r="D17" s="14"/>
      <c r="E17" s="14"/>
    </row>
    <row r="18" spans="1:5">
      <c r="A18" s="14"/>
      <c r="B18" s="14"/>
      <c r="C18" s="14"/>
      <c r="D18" s="14"/>
      <c r="E18" s="14"/>
    </row>
    <row r="19" spans="1:5">
      <c r="A19" s="14"/>
      <c r="B19" s="14"/>
      <c r="C19" s="14"/>
      <c r="D19" s="14"/>
      <c r="E19" s="14"/>
    </row>
    <row r="20" spans="1:5">
      <c r="A20" s="14"/>
      <c r="B20" s="14"/>
      <c r="C20" s="14"/>
      <c r="D20" s="14"/>
      <c r="E20" s="14"/>
    </row>
    <row r="21" spans="1:5">
      <c r="A21" s="14"/>
      <c r="B21" s="14"/>
      <c r="C21" s="14"/>
      <c r="D21" s="14"/>
      <c r="E21" s="14"/>
    </row>
    <row r="22" spans="1:5">
      <c r="A22" s="14"/>
      <c r="B22" s="14"/>
      <c r="C22" s="14"/>
      <c r="D22" s="14"/>
      <c r="E22" s="14"/>
    </row>
    <row r="23" spans="1:5">
      <c r="A23" s="14"/>
      <c r="B23" s="14"/>
      <c r="C23" s="14"/>
      <c r="D23" s="14"/>
      <c r="E23" s="14"/>
    </row>
  </sheetData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C1:M24"/>
  <sheetViews>
    <sheetView workbookViewId="0">
      <selection activeCell="L13" sqref="L13"/>
    </sheetView>
  </sheetViews>
  <sheetFormatPr defaultRowHeight="17.399999999999999"/>
  <cols>
    <col min="1" max="2" width="6.09765625" customWidth="1"/>
    <col min="3" max="3" width="11.09765625" bestFit="1" customWidth="1"/>
    <col min="4" max="4" width="13" bestFit="1" customWidth="1"/>
    <col min="9" max="9" width="11.8984375" customWidth="1"/>
    <col min="10" max="10" width="4.19921875" customWidth="1"/>
    <col min="11" max="11" width="13" bestFit="1" customWidth="1"/>
    <col min="13" max="13" width="9.69921875" bestFit="1" customWidth="1"/>
  </cols>
  <sheetData>
    <row r="1" spans="3:13">
      <c r="C1" t="s">
        <v>0</v>
      </c>
      <c r="D1" s="21" t="s">
        <v>37</v>
      </c>
    </row>
    <row r="4" spans="3:13">
      <c r="C4" s="3" t="s">
        <v>1</v>
      </c>
      <c r="D4" s="3" t="s">
        <v>38</v>
      </c>
      <c r="E4" s="3" t="s">
        <v>39</v>
      </c>
      <c r="F4" s="3" t="s">
        <v>40</v>
      </c>
      <c r="G4" s="3" t="s">
        <v>2</v>
      </c>
      <c r="H4" s="3" t="s">
        <v>4</v>
      </c>
      <c r="I4" s="3" t="s">
        <v>6</v>
      </c>
      <c r="K4" s="3" t="s">
        <v>39</v>
      </c>
      <c r="L4" s="3" t="s">
        <v>2</v>
      </c>
      <c r="M4" s="3" t="s">
        <v>4</v>
      </c>
    </row>
    <row r="5" spans="3:13">
      <c r="C5" s="22">
        <v>45991</v>
      </c>
      <c r="D5" s="10" t="s">
        <v>41</v>
      </c>
      <c r="E5" s="10" t="s">
        <v>16</v>
      </c>
      <c r="F5" s="10">
        <v>2</v>
      </c>
      <c r="G5" s="10" t="s">
        <v>11</v>
      </c>
      <c r="H5" s="10">
        <v>19900</v>
      </c>
      <c r="I5" s="10" t="s">
        <v>42</v>
      </c>
      <c r="K5" s="3" t="s">
        <v>15</v>
      </c>
      <c r="L5" s="3" t="s">
        <v>14</v>
      </c>
      <c r="M5" s="4">
        <v>35000</v>
      </c>
    </row>
    <row r="6" spans="3:13">
      <c r="C6" s="22">
        <v>45991</v>
      </c>
      <c r="D6" s="10" t="s">
        <v>43</v>
      </c>
      <c r="E6" s="10" t="s">
        <v>18</v>
      </c>
      <c r="F6" s="10">
        <v>4</v>
      </c>
      <c r="G6" s="10" t="s">
        <v>9</v>
      </c>
      <c r="H6" s="10">
        <v>21000</v>
      </c>
      <c r="I6" s="10" t="s">
        <v>44</v>
      </c>
      <c r="K6" s="3" t="s">
        <v>16</v>
      </c>
      <c r="L6" s="3" t="s">
        <v>11</v>
      </c>
      <c r="M6" s="4">
        <v>19900</v>
      </c>
    </row>
    <row r="7" spans="3:13">
      <c r="C7" s="22"/>
      <c r="D7" s="10"/>
      <c r="E7" s="10"/>
      <c r="F7" s="10"/>
      <c r="G7" s="10"/>
      <c r="H7" s="10"/>
      <c r="I7" s="10"/>
      <c r="K7" s="3" t="s">
        <v>17</v>
      </c>
      <c r="L7" s="3" t="s">
        <v>14</v>
      </c>
      <c r="M7" s="4">
        <v>43000</v>
      </c>
    </row>
    <row r="8" spans="3:13">
      <c r="C8" s="10"/>
      <c r="D8" s="10"/>
      <c r="E8" s="10"/>
      <c r="F8" s="10"/>
      <c r="G8" s="10"/>
      <c r="H8" s="10"/>
      <c r="I8" s="10"/>
      <c r="K8" s="3" t="s">
        <v>18</v>
      </c>
      <c r="L8" s="3" t="s">
        <v>9</v>
      </c>
      <c r="M8" s="4">
        <v>21000</v>
      </c>
    </row>
    <row r="9" spans="3:13">
      <c r="C9" s="10"/>
      <c r="D9" s="10"/>
      <c r="E9" s="10"/>
      <c r="F9" s="10"/>
      <c r="G9" s="10"/>
      <c r="H9" s="10"/>
      <c r="I9" s="10"/>
      <c r="K9" s="3" t="s">
        <v>8</v>
      </c>
      <c r="L9" s="3" t="s">
        <v>7</v>
      </c>
      <c r="M9" s="4">
        <v>15000</v>
      </c>
    </row>
    <row r="10" spans="3:13">
      <c r="C10" s="10"/>
      <c r="D10" s="10"/>
      <c r="E10" s="10"/>
      <c r="F10" s="10"/>
      <c r="G10" s="10"/>
      <c r="H10" s="10"/>
      <c r="I10" s="10"/>
      <c r="K10" s="3" t="s">
        <v>10</v>
      </c>
      <c r="L10" s="3" t="s">
        <v>9</v>
      </c>
      <c r="M10" s="4">
        <v>23000</v>
      </c>
    </row>
    <row r="11" spans="3:13">
      <c r="C11" s="10"/>
      <c r="D11" s="10"/>
      <c r="E11" s="10"/>
      <c r="F11" s="10"/>
      <c r="G11" s="10"/>
      <c r="H11" s="10"/>
      <c r="I11" s="10"/>
      <c r="K11" s="3" t="s">
        <v>12</v>
      </c>
      <c r="L11" s="3" t="s">
        <v>11</v>
      </c>
      <c r="M11" s="4">
        <v>31000</v>
      </c>
    </row>
    <row r="12" spans="3:13">
      <c r="C12" s="10"/>
      <c r="D12" s="10"/>
      <c r="E12" s="10"/>
      <c r="F12" s="10"/>
      <c r="G12" s="10"/>
      <c r="H12" s="10"/>
      <c r="I12" s="10"/>
      <c r="K12" s="3" t="s">
        <v>13</v>
      </c>
      <c r="L12" s="3" t="s">
        <v>9</v>
      </c>
      <c r="M12" s="4">
        <v>16000</v>
      </c>
    </row>
    <row r="13" spans="3:13">
      <c r="C13" s="10"/>
      <c r="D13" s="10"/>
      <c r="E13" s="10"/>
      <c r="F13" s="10"/>
      <c r="G13" s="10"/>
      <c r="H13" s="10"/>
      <c r="I13" s="10"/>
    </row>
    <row r="14" spans="3:13">
      <c r="C14" s="10"/>
      <c r="D14" s="10"/>
      <c r="E14" s="10"/>
      <c r="F14" s="10"/>
      <c r="G14" s="10"/>
      <c r="H14" s="10"/>
      <c r="I14" s="10"/>
    </row>
    <row r="15" spans="3:13">
      <c r="C15" s="10"/>
      <c r="D15" s="10"/>
      <c r="E15" s="10"/>
      <c r="F15" s="10"/>
      <c r="G15" s="10"/>
      <c r="H15" s="10"/>
      <c r="I15" s="10"/>
    </row>
    <row r="16" spans="3:13">
      <c r="C16" s="10"/>
      <c r="D16" s="10"/>
      <c r="E16" s="10"/>
      <c r="F16" s="10"/>
      <c r="G16" s="10"/>
      <c r="H16" s="10"/>
      <c r="I16" s="10"/>
    </row>
    <row r="17" spans="3:9">
      <c r="C17" s="10"/>
      <c r="D17" s="10"/>
      <c r="E17" s="10"/>
      <c r="F17" s="10"/>
      <c r="G17" s="10"/>
      <c r="H17" s="10"/>
      <c r="I17" s="10"/>
    </row>
    <row r="18" spans="3:9">
      <c r="C18" s="10"/>
      <c r="D18" s="10"/>
      <c r="E18" s="10"/>
      <c r="F18" s="10"/>
      <c r="G18" s="10"/>
      <c r="H18" s="10"/>
      <c r="I18" s="10"/>
    </row>
    <row r="19" spans="3:9">
      <c r="C19" s="10"/>
      <c r="D19" s="10"/>
      <c r="E19" s="10"/>
      <c r="F19" s="10"/>
      <c r="G19" s="10"/>
      <c r="H19" s="10"/>
      <c r="I19" s="10"/>
    </row>
    <row r="20" spans="3:9">
      <c r="C20" s="10"/>
      <c r="D20" s="10"/>
      <c r="E20" s="10"/>
      <c r="F20" s="10"/>
      <c r="G20" s="10"/>
      <c r="H20" s="10"/>
      <c r="I20" s="10"/>
    </row>
    <row r="21" spans="3:9">
      <c r="C21" s="10"/>
      <c r="D21" s="10"/>
      <c r="E21" s="10"/>
      <c r="F21" s="10"/>
      <c r="G21" s="10"/>
      <c r="H21" s="10"/>
      <c r="I21" s="10"/>
    </row>
    <row r="22" spans="3:9">
      <c r="C22" s="10"/>
      <c r="D22" s="10"/>
      <c r="E22" s="10"/>
      <c r="F22" s="10"/>
      <c r="G22" s="10"/>
      <c r="H22" s="10"/>
      <c r="I22" s="10"/>
    </row>
    <row r="23" spans="3:9">
      <c r="C23" s="10"/>
      <c r="D23" s="10"/>
      <c r="E23" s="10"/>
      <c r="F23" s="10"/>
      <c r="G23" s="10"/>
      <c r="H23" s="10"/>
      <c r="I23" s="10"/>
    </row>
    <row r="24" spans="3:9">
      <c r="C24" s="10"/>
      <c r="D24" s="10"/>
      <c r="E24" s="10"/>
      <c r="F24" s="10"/>
      <c r="G24" s="10"/>
      <c r="H24" s="10"/>
      <c r="I24" s="10"/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8193" r:id="rId4" name="cmd공연예매">
          <controlPr defaultSize="0" autoLine="0" r:id="rId5">
            <anchor moveWithCells="1">
              <from>
                <xdr:col>7</xdr:col>
                <xdr:colOff>22860</xdr:colOff>
                <xdr:row>1</xdr:row>
                <xdr:rowOff>22860</xdr:rowOff>
              </from>
              <to>
                <xdr:col>8</xdr:col>
                <xdr:colOff>845820</xdr:colOff>
                <xdr:row>2</xdr:row>
                <xdr:rowOff>106680</xdr:rowOff>
              </to>
            </anchor>
          </controlPr>
        </control>
      </mc:Choice>
      <mc:Fallback>
        <control shapeId="8193" r:id="rId4" name="cmd공연예매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계산작업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user</cp:lastModifiedBy>
  <dcterms:created xsi:type="dcterms:W3CDTF">2023-08-09T00:13:15Z</dcterms:created>
  <dcterms:modified xsi:type="dcterms:W3CDTF">2026-08-26T05:30:17Z</dcterms:modified>
</cp:coreProperties>
</file>