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HomeBackup_20200407\04. 지수\컴활1급\2026_컴활1급_실기_기출문제집(20260210)\02 최신기출유형\04회\"/>
    </mc:Choice>
  </mc:AlternateContent>
  <xr:revisionPtr revIDLastSave="0" documentId="13_ncr:1_{53295D50-E1ED-449F-ACA8-CE48E5379EBF}" xr6:coauthVersionLast="47" xr6:coauthVersionMax="47" xr10:uidLastSave="{00000000-0000-0000-0000-000000000000}"/>
  <bookViews>
    <workbookView xWindow="-108" yWindow="-108" windowWidth="23256" windowHeight="12456" firstSheet="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3" l="1"/>
  <c r="E4" i="3" a="1"/>
  <c r="E4" i="3" s="1"/>
  <c r="E5" i="3" a="1"/>
  <c r="E5" i="3" s="1"/>
  <c r="E3" i="3" a="1"/>
  <c r="E3" i="3" s="1"/>
  <c r="B4" i="3"/>
  <c r="B5" i="3"/>
  <c r="B6" i="3"/>
  <c r="B7" i="3"/>
  <c r="B8" i="3"/>
  <c r="B9" i="3"/>
  <c r="B10" i="3"/>
  <c r="B3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15" i="3"/>
  <c r="H15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/>
  <c r="H28" i="3"/>
  <c r="H40" i="3"/>
  <c r="H30" i="3"/>
  <c r="H27" i="3"/>
  <c r="H17" i="3"/>
  <c r="H29" i="3"/>
  <c r="H18" i="3"/>
  <c r="H38" i="3"/>
  <c r="H19" i="3"/>
  <c r="H31" i="3"/>
  <c r="H36" i="3"/>
  <c r="H26" i="3"/>
  <c r="H20" i="3"/>
  <c r="H32" i="3"/>
  <c r="H25" i="3"/>
  <c r="H21" i="3"/>
  <c r="H33" i="3"/>
  <c r="H24" i="3"/>
  <c r="H39" i="3"/>
  <c r="H22" i="3"/>
  <c r="H34" i="3"/>
  <c r="H35" i="3"/>
  <c r="H37" i="3"/>
  <c r="H23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83FD39-F222-421A-8288-A315F0FED10E}" keepAlive="1" name="쿼리 - 공연예약" description="통합 문서의 '공연예약' 쿼리에 대한 연결입니다." type="5" refreshedVersion="8" background="1">
    <dbPr connection="Provider=Microsoft.Mashup.OleDb.1;Data Source=$Workbook$;Location=공연예약;Extended Properties=&quot;&quot;" command="SELECT * FROM [공연예약]"/>
  </connection>
</connections>
</file>

<file path=xl/sharedStrings.xml><?xml version="1.0" encoding="utf-8"?>
<sst xmlns="http://schemas.openxmlformats.org/spreadsheetml/2006/main" count="345" uniqueCount="84">
  <si>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</si>
  <si>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</si>
  <si>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</si>
  <si>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</si>
  <si>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</si>
  <si>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</si>
  <si>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</si>
  <si>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</si>
  <si>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</si>
  <si>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</si>
  <si>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</si>
  <si>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</si>
  <si>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</si>
  <si>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</si>
  <si>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</si>
  <si>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</si>
  <si>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</si>
  <si>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</si>
  <si>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</si>
  <si>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</si>
  <si>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</si>
  <si>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</si>
  <si>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</si>
  <si>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</si>
  <si>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</si>
  <si>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</si>
  <si>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</si>
  <si>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</si>
  <si>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</si>
  <si>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</si>
  <si>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</si>
  <si>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</si>
  <si>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</si>
  <si>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</si>
  <si>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</si>
  <si>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</si>
  <si>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</si>
  <si>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</si>
  <si>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</si>
  <si>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</si>
  <si>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</si>
  <si>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대학로소극장</t>
  </si>
  <si>
    <t>84,000원</t>
  </si>
  <si>
    <t>[표2]</t>
    <phoneticPr fontId="1" type="noConversion"/>
  </si>
  <si>
    <t>조건</t>
    <phoneticPr fontId="1" type="noConversion"/>
  </si>
  <si>
    <t>아트센터</t>
    <phoneticPr fontId="1" type="noConversion"/>
  </si>
  <si>
    <t>39,800원</t>
    <phoneticPr fontId="1" type="noConversion"/>
  </si>
  <si>
    <t>피노키오</t>
    <phoneticPr fontId="1" type="noConversion"/>
  </si>
  <si>
    <t>뮤지컬</t>
    <phoneticPr fontId="1" type="noConversion"/>
  </si>
  <si>
    <t>총합계</t>
  </si>
  <si>
    <t>2월</t>
  </si>
  <si>
    <t>4월</t>
  </si>
  <si>
    <t>5월</t>
  </si>
  <si>
    <t>6월</t>
  </si>
  <si>
    <t>8월</t>
  </si>
  <si>
    <t>1사분기</t>
  </si>
  <si>
    <t>2사분기</t>
  </si>
  <si>
    <t>3사분기</t>
  </si>
  <si>
    <t>최대 : 예매수량</t>
  </si>
  <si>
    <t>1사분기 최대 : 예매수량</t>
  </si>
  <si>
    <t>2사분기 최대 : 예매수량</t>
  </si>
  <si>
    <t>3사분기 최대 : 예매수량</t>
  </si>
  <si>
    <t>전체 최대 : 예매수량</t>
  </si>
  <si>
    <t>최대 : 총금액</t>
  </si>
  <si>
    <t>1사분기 최대 : 총금액</t>
  </si>
  <si>
    <t>2사분기 최대 : 총금액</t>
  </si>
  <si>
    <t>3사분기 최대 : 총금액</t>
  </si>
  <si>
    <t>전체 최대 : 총금액</t>
  </si>
  <si>
    <t>***</t>
  </si>
  <si>
    <t>개월(예매일자)</t>
  </si>
  <si>
    <t>값</t>
  </si>
  <si>
    <t>1사분기 최소 : 예매수량</t>
  </si>
  <si>
    <t>1사분기 최소 : 총금액</t>
  </si>
  <si>
    <t>2사분기 최소 : 예매수량</t>
  </si>
  <si>
    <t>2사분기 최소 : 총금액</t>
  </si>
  <si>
    <t>3사분기 최소 : 예매수량</t>
  </si>
  <si>
    <t>3사분기 최소 : 총금액</t>
  </si>
  <si>
    <t>구분</t>
    <phoneticPr fontId="1" type="noConversion"/>
  </si>
  <si>
    <t>예매수량</t>
    <phoneticPr fontId="1" type="noConversion"/>
  </si>
  <si>
    <t>총금액</t>
    <phoneticPr fontId="1" type="noConversion"/>
  </si>
  <si>
    <t>가격</t>
    <phoneticPr fontId="1" type="noConversion"/>
  </si>
  <si>
    <t>&gt;=30000</t>
    <phoneticPr fontId="1" type="noConversion"/>
  </si>
  <si>
    <t>&gt;=20</t>
    <phoneticPr fontId="1" type="noConversion"/>
  </si>
  <si>
    <t>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</si>
</sst>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  <xf numFmtId="0" fontId="0" fillId="0" borderId="0" xfId="0" pivotButton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5-4397-AAE8-C3947E339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12</xdr:row>
      <xdr:rowOff>53340</xdr:rowOff>
    </xdr:from>
    <xdr:to>
      <xdr:col>3</xdr:col>
      <xdr:colOff>982980</xdr:colOff>
      <xdr:row>13</xdr:row>
      <xdr:rowOff>167640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0D1C27F6-DB6C-7309-87A0-566A8F045FA8}"/>
            </a:ext>
          </a:extLst>
        </xdr:cNvPr>
        <xdr:cNvSpPr/>
      </xdr:nvSpPr>
      <xdr:spPr>
        <a:xfrm>
          <a:off x="1805940" y="2720340"/>
          <a:ext cx="975360" cy="33528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15240</xdr:colOff>
      <xdr:row>12</xdr:row>
      <xdr:rowOff>53340</xdr:rowOff>
    </xdr:from>
    <xdr:to>
      <xdr:col>4</xdr:col>
      <xdr:colOff>975360</xdr:colOff>
      <xdr:row>13</xdr:row>
      <xdr:rowOff>167640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CBBC57E1-1D82-9F30-9DEA-28B71A979486}"/>
            </a:ext>
          </a:extLst>
        </xdr:cNvPr>
        <xdr:cNvSpPr/>
      </xdr:nvSpPr>
      <xdr:spPr>
        <a:xfrm>
          <a:off x="2804160" y="2720340"/>
          <a:ext cx="960120" cy="33528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830580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" refreshedDate="46244.847365046298" backgroundQuery="1" createdVersion="8" refreshedVersion="8" minRefreshableVersion="3" recordCount="26" xr:uid="{B97287D0-F531-4C00-B13F-948D144517BA}">
  <cacheSource type="external" connectionId="1"/>
  <cacheFields count="9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8"/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개월(예매일자)" numFmtId="0" databaseField="0">
      <fieldGroup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분기(예매일자)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B63BDE3-073B-4292-BD62-E266EF5CB814}" name="피벗 테이블1" cacheId="4" dataOnRows="1" dataPosition="1" applyNumberFormats="0" applyBorderFormats="0" applyFontFormats="0" applyPatternFormats="0" applyAlignmentFormats="0" applyWidthHeightFormats="1" dataCaption="값" missingCaption="***" updatedVersion="8" minRefreshableVersion="3" useAutoFormatting="1" itemPrintTitles="1" mergeItem="1" createdVersion="8" indent="0" compact="0" outline="1" outlineData="1" compactData="0" multipleFieldFilters="0" fieldListSortAscending="1">
  <location ref="A4:F37" firstHeaderRow="1" firstDataRow="2" firstDataCol="3" rowPageCount="1" colPageCount="1"/>
  <pivotFields count="9">
    <pivotField compact="0" subtotalTop="0" showAll="0"/>
    <pivotField axis="axisCol" compact="0" subtotalTop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ubtotalTop="0" showAll="0">
      <items count="5">
        <item x="2"/>
        <item x="1"/>
        <item x="3"/>
        <item x="0"/>
        <item t="default"/>
      </items>
    </pivotField>
    <pivotField compact="0" subtotalTop="0" showAll="0"/>
    <pivotField compact="0" subtotalTop="0" showAll="0">
      <items count="23">
        <item x="18"/>
        <item x="10"/>
        <item x="8"/>
        <item x="15"/>
        <item x="4"/>
        <item x="13"/>
        <item x="14"/>
        <item x="20"/>
        <item x="21"/>
        <item x="9"/>
        <item x="12"/>
        <item x="5"/>
        <item x="11"/>
        <item x="2"/>
        <item x="6"/>
        <item x="1"/>
        <item x="16"/>
        <item x="0"/>
        <item x="19"/>
        <item x="7"/>
        <item x="3"/>
        <item x="17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분기"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8"/>
    <field x="7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item="2" hier="-1"/>
  </pageFields>
  <dataFields count="2">
    <dataField name="최대 : 예매수량" fld="5" subtotal="max" baseField="7" baseItem="1" numFmtId="41"/>
    <dataField name="최대 : 총금액" fld="6" subtotal="max" baseField="7" baseItem="1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topLeftCell="A25" workbookViewId="0">
      <selection activeCell="A3" sqref="A3:F28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44</v>
      </c>
    </row>
    <row r="31" spans="1:6">
      <c r="A31" t="b">
        <f>AND(DAY(A3)&gt;=20,E3&gt;=AVERAGE($E$3:$E$28))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topLeftCell="A7" workbookViewId="0">
      <selection activeCell="I14" sqref="I14"/>
    </sheetView>
  </sheetViews>
  <sheetFormatPr defaultRowHeight="17.399999999999999"/>
  <cols>
    <col min="1" max="1" width="8.796875" style="29"/>
    <col min="2" max="2" width="14.69921875" style="29" customWidth="1"/>
    <col min="3" max="3" width="8.796875" style="29"/>
    <col min="4" max="4" width="17" style="29" customWidth="1"/>
    <col min="5" max="5" width="10.69921875" style="29" customWidth="1"/>
    <col min="6" max="16384" width="8.796875" style="29"/>
  </cols>
  <sheetData>
    <row r="2" spans="2:5" ht="18" thickBot="1">
      <c r="B2" s="29" t="s">
        <v>0</v>
      </c>
    </row>
    <row r="3" spans="2:5">
      <c r="B3" s="30" t="s">
        <v>3</v>
      </c>
      <c r="C3" s="31" t="s">
        <v>4</v>
      </c>
      <c r="D3" s="31" t="s">
        <v>19</v>
      </c>
      <c r="E3" s="32" t="s">
        <v>6</v>
      </c>
    </row>
    <row r="4" spans="2:5">
      <c r="B4" s="33" t="s">
        <v>17</v>
      </c>
      <c r="C4" s="34">
        <v>43000</v>
      </c>
      <c r="D4" s="34">
        <v>59</v>
      </c>
      <c r="E4" s="37">
        <f t="shared" ref="E4:E11" si="0">C4*D4</f>
        <v>2537000</v>
      </c>
    </row>
    <row r="5" spans="2:5">
      <c r="B5" s="33" t="s">
        <v>12</v>
      </c>
      <c r="C5" s="34">
        <v>31000</v>
      </c>
      <c r="D5" s="34">
        <v>56</v>
      </c>
      <c r="E5" s="37">
        <f t="shared" si="0"/>
        <v>1736000</v>
      </c>
    </row>
    <row r="6" spans="2:5">
      <c r="B6" s="33" t="s">
        <v>16</v>
      </c>
      <c r="C6" s="34">
        <v>19900</v>
      </c>
      <c r="D6" s="34">
        <v>54</v>
      </c>
      <c r="E6" s="37">
        <f t="shared" si="0"/>
        <v>1074600</v>
      </c>
    </row>
    <row r="7" spans="2:5">
      <c r="B7" s="33" t="s">
        <v>10</v>
      </c>
      <c r="C7" s="34">
        <v>23000</v>
      </c>
      <c r="D7" s="34">
        <v>40</v>
      </c>
      <c r="E7" s="37">
        <f t="shared" si="0"/>
        <v>920000</v>
      </c>
    </row>
    <row r="8" spans="2:5">
      <c r="B8" s="33" t="s">
        <v>13</v>
      </c>
      <c r="C8" s="34">
        <v>16000</v>
      </c>
      <c r="D8" s="34">
        <v>37</v>
      </c>
      <c r="E8" s="37">
        <f t="shared" si="0"/>
        <v>592000</v>
      </c>
    </row>
    <row r="9" spans="2:5">
      <c r="B9" s="33" t="s">
        <v>15</v>
      </c>
      <c r="C9" s="34">
        <v>35000</v>
      </c>
      <c r="D9" s="34">
        <v>27</v>
      </c>
      <c r="E9" s="37">
        <f t="shared" si="0"/>
        <v>945000</v>
      </c>
    </row>
    <row r="10" spans="2:5">
      <c r="B10" s="33" t="s">
        <v>8</v>
      </c>
      <c r="C10" s="34">
        <v>15000</v>
      </c>
      <c r="D10" s="34">
        <v>27</v>
      </c>
      <c r="E10" s="37">
        <f t="shared" si="0"/>
        <v>405000</v>
      </c>
    </row>
    <row r="11" spans="2:5" ht="18" thickBot="1">
      <c r="B11" s="35" t="s">
        <v>18</v>
      </c>
      <c r="C11" s="36">
        <v>21000</v>
      </c>
      <c r="D11" s="36">
        <v>17</v>
      </c>
      <c r="E11" s="38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workbookViewId="0">
      <selection activeCell="D8" sqref="D8:F8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 $A$15:$A$40, A3, $E$15:$E$40, "&gt;=5")</f>
        <v>367500</v>
      </c>
      <c r="D3" s="3">
        <v>4</v>
      </c>
      <c r="E3" s="10">
        <f t="array" ref="E3">MAXA((MONTH($C$15:$C$40)=D3)*$E$15:$E$40)</f>
        <v>32</v>
      </c>
    </row>
    <row r="4" spans="1:8">
      <c r="A4" s="3" t="s">
        <v>16</v>
      </c>
      <c r="B4" s="13">
        <f t="shared" ref="B4:B10" si="0">AVERAGEIFS($F$15:$F$40, $A$15:$A$40, A4, $E$15:$E$40, "&gt;=5")</f>
        <v>268650</v>
      </c>
      <c r="D4" s="3">
        <v>5</v>
      </c>
      <c r="E4" s="10">
        <f t="array" ref="E4">MAXA((MONTH($C$15:$C$40)=D4)*$E$15:$E$40)</f>
        <v>29</v>
      </c>
    </row>
    <row r="5" spans="1:8">
      <c r="A5" s="3" t="s">
        <v>17</v>
      </c>
      <c r="B5" s="13">
        <f t="shared" si="0"/>
        <v>1182500</v>
      </c>
      <c r="D5" s="3">
        <v>6</v>
      </c>
      <c r="E5" s="10">
        <f t="array" ref="E5">MAXA((MONTH($C$15:$C$40)=D5)*$E$15:$E$40)</f>
        <v>26</v>
      </c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23" t="s">
        <v>25</v>
      </c>
      <c r="E7" s="24"/>
      <c r="F7" s="25"/>
    </row>
    <row r="8" spans="1:8">
      <c r="A8" s="3" t="s">
        <v>10</v>
      </c>
      <c r="B8" s="13">
        <f t="shared" si="0"/>
        <v>437000</v>
      </c>
      <c r="D8" s="26" t="str">
        <f>TEXT(DCOUNTA(A14:H40,A14,D10:E11),"0개")</f>
        <v>4개</v>
      </c>
      <c r="E8" s="27"/>
      <c r="F8" s="28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 t="s">
        <v>80</v>
      </c>
      <c r="E10" s="14" t="s">
        <v>78</v>
      </c>
    </row>
    <row r="11" spans="1:8">
      <c r="D11" s="14" t="s">
        <v>81</v>
      </c>
      <c r="E11" s="14" t="s">
        <v>82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IF(LEFT(B15,1) = "M", "뮤지컬(" &amp; COUNTIF($B$15:B15, "M*") &amp; ")", IF(LEFT(B15,1) = "C", "콘서트(" &amp; COUNTIF($B$15:B15, "C*") &amp; ")", "그외(" &amp; COUNTIF($B$15:B15, "&lt;&gt;M*") - COUNTIF($B$15:B15, "C*") &amp; ")" ))</f>
        <v>콘서트(1)</v>
      </c>
      <c r="H15" s="16" t="str">
        <f>fn할인액(B15,F15)</f>
        <v/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IF(LEFT(B16,1) = "M", "뮤지컬(" &amp; COUNTIF($B$15:B16, "M*") &amp; ")", IF(LEFT(B16,1) = "C", "콘서트(" &amp; COUNTIF($B$15:B16, "C*") &amp; ")", "그외(" &amp; COUNTIF($B$15:B16, "&lt;&gt;M*") - COUNTIF($B$15:B16, "C*") &amp; ")" ))</f>
        <v>뮤지컬(1)</v>
      </c>
      <c r="H16" s="16">
        <f t="shared" ref="H16:H40" si="2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IF(LEFT(B17,1) = "M", "뮤지컬(" &amp; COUNTIF($B$15:B17, "M*") &amp; ")", IF(LEFT(B17,1) = "C", "콘서트(" &amp; COUNTIF($B$15:B17, "C*") &amp; ")", "그외(" &amp; COUNTIF($B$15:B17, "&lt;&gt;M*") - COUNTIF($B$15:B17, "C*") &amp; ")" ))</f>
        <v>콘서트(2)</v>
      </c>
      <c r="H17" s="16">
        <f t="shared" si="2"/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IF(LEFT(B18,1) = "M", "뮤지컬(" &amp; COUNTIF($B$15:B18, "M*") &amp; ")", IF(LEFT(B18,1) = "C", "콘서트(" &amp; COUNTIF($B$15:B18, "C*") &amp; ")", "그외(" &amp; COUNTIF($B$15:B18, "&lt;&gt;M*") - COUNTIF($B$15:B18, "C*") &amp; ")" ))</f>
        <v>그외(1)</v>
      </c>
      <c r="H18" s="16" t="str">
        <f t="shared" si="2"/>
        <v/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IF(LEFT(B19,1) = "M", "뮤지컬(" &amp; COUNTIF($B$15:B19, "M*") &amp; ")", IF(LEFT(B19,1) = "C", "콘서트(" &amp; COUNTIF($B$15:B19, "C*") &amp; ")", "그외(" &amp; COUNTIF($B$15:B19, "&lt;&gt;M*") - COUNTIF($B$15:B19, "C*") &amp; ")" ))</f>
        <v>그외(2)</v>
      </c>
      <c r="H19" s="16" t="str">
        <f t="shared" si="2"/>
        <v/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IF(LEFT(B20,1) = "M", "뮤지컬(" &amp; COUNTIF($B$15:B20, "M*") &amp; ")", IF(LEFT(B20,1) = "C", "콘서트(" &amp; COUNTIF($B$15:B20, "C*") &amp; ")", "그외(" &amp; COUNTIF($B$15:B20, "&lt;&gt;M*") - COUNTIF($B$15:B20, "C*") &amp; ")" ))</f>
        <v>콘서트(3)</v>
      </c>
      <c r="H20" s="16">
        <f t="shared" si="2"/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IF(LEFT(B21,1) = "M", "뮤지컬(" &amp; COUNTIF($B$15:B21, "M*") &amp; ")", IF(LEFT(B21,1) = "C", "콘서트(" &amp; COUNTIF($B$15:B21, "C*") &amp; ")", "그외(" &amp; COUNTIF($B$15:B21, "&lt;&gt;M*") - COUNTIF($B$15:B21, "C*") &amp; ")" ))</f>
        <v>그외(3)</v>
      </c>
      <c r="H21" s="16" t="str">
        <f t="shared" si="2"/>
        <v/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IF(LEFT(B22,1) = "M", "뮤지컬(" &amp; COUNTIF($B$15:B22, "M*") &amp; ")", IF(LEFT(B22,1) = "C", "콘서트(" &amp; COUNTIF($B$15:B22, "C*") &amp; ")", "그외(" &amp; COUNTIF($B$15:B22, "&lt;&gt;M*") - COUNTIF($B$15:B22, "C*") &amp; ")" ))</f>
        <v>뮤지컬(2)</v>
      </c>
      <c r="H22" s="16">
        <f t="shared" si="2"/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IF(LEFT(B23,1) = "M", "뮤지컬(" &amp; COUNTIF($B$15:B23, "M*") &amp; ")", IF(LEFT(B23,1) = "C", "콘서트(" &amp; COUNTIF($B$15:B23, "C*") &amp; ")", "그외(" &amp; COUNTIF($B$15:B23, "&lt;&gt;M*") - COUNTIF($B$15:B23, "C*") &amp; ")" ))</f>
        <v>그외(4)</v>
      </c>
      <c r="H23" s="16" t="str">
        <f t="shared" si="2"/>
        <v/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IF(LEFT(B24,1) = "M", "뮤지컬(" &amp; COUNTIF($B$15:B24, "M*") &amp; ")", IF(LEFT(B24,1) = "C", "콘서트(" &amp; COUNTIF($B$15:B24, "C*") &amp; ")", "그외(" &amp; COUNTIF($B$15:B24, "&lt;&gt;M*") - COUNTIF($B$15:B24, "C*") &amp; ")" ))</f>
        <v>그외(5)</v>
      </c>
      <c r="H24" s="16" t="str">
        <f t="shared" si="2"/>
        <v/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IF(LEFT(B25,1) = "M", "뮤지컬(" &amp; COUNTIF($B$15:B25, "M*") &amp; ")", IF(LEFT(B25,1) = "C", "콘서트(" &amp; COUNTIF($B$15:B25, "C*") &amp; ")", "그외(" &amp; COUNTIF($B$15:B25, "&lt;&gt;M*") - COUNTIF($B$15:B25, "C*") &amp; ")" ))</f>
        <v>뮤지컬(3)</v>
      </c>
      <c r="H25" s="16">
        <f t="shared" si="2"/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IF(LEFT(B26,1) = "M", "뮤지컬(" &amp; COUNTIF($B$15:B26, "M*") &amp; ")", IF(LEFT(B26,1) = "C", "콘서트(" &amp; COUNTIF($B$15:B26, "C*") &amp; ")", "그외(" &amp; COUNTIF($B$15:B26, "&lt;&gt;M*") - COUNTIF($B$15:B26, "C*") &amp; ")" ))</f>
        <v>콘서트(4)</v>
      </c>
      <c r="H26" s="16">
        <f t="shared" si="2"/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IF(LEFT(B27,1) = "M", "뮤지컬(" &amp; COUNTIF($B$15:B27, "M*") &amp; ")", IF(LEFT(B27,1) = "C", "콘서트(" &amp; COUNTIF($B$15:B27, "C*") &amp; ")", "그외(" &amp; COUNTIF($B$15:B27, "&lt;&gt;M*") - COUNTIF($B$15:B27, "C*") &amp; ")" ))</f>
        <v>그외(6)</v>
      </c>
      <c r="H27" s="16" t="str">
        <f t="shared" si="2"/>
        <v/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IF(LEFT(B28,1) = "M", "뮤지컬(" &amp; COUNTIF($B$15:B28, "M*") &amp; ")", IF(LEFT(B28,1) = "C", "콘서트(" &amp; COUNTIF($B$15:B28, "C*") &amp; ")", "그외(" &amp; COUNTIF($B$15:B28, "&lt;&gt;M*") - COUNTIF($B$15:B28, "C*") &amp; ")" ))</f>
        <v>그외(7)</v>
      </c>
      <c r="H28" s="16" t="str">
        <f t="shared" si="2"/>
        <v/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IF(LEFT(B29,1) = "M", "뮤지컬(" &amp; COUNTIF($B$15:B29, "M*") &amp; ")", IF(LEFT(B29,1) = "C", "콘서트(" &amp; COUNTIF($B$15:B29, "C*") &amp; ")", "그외(" &amp; COUNTIF($B$15:B29, "&lt;&gt;M*") - COUNTIF($B$15:B29, "C*") &amp; ")" ))</f>
        <v>뮤지컬(4)</v>
      </c>
      <c r="H29" s="16" t="str">
        <f t="shared" si="2"/>
        <v/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IF(LEFT(B30,1) = "M", "뮤지컬(" &amp; COUNTIF($B$15:B30, "M*") &amp; ")", IF(LEFT(B30,1) = "C", "콘서트(" &amp; COUNTIF($B$15:B30, "C*") &amp; ")", "그외(" &amp; COUNTIF($B$15:B30, "&lt;&gt;M*") - COUNTIF($B$15:B30, "C*") &amp; ")" ))</f>
        <v>그외(8)</v>
      </c>
      <c r="H30" s="16" t="str">
        <f t="shared" si="2"/>
        <v/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 t="str">
        <f>IF(LEFT(B31,1) = "M", "뮤지컬(" &amp; COUNTIF($B$15:B31, "M*") &amp; ")", IF(LEFT(B31,1) = "C", "콘서트(" &amp; COUNTIF($B$15:B31, "C*") &amp; ")", "그외(" &amp; COUNTIF($B$15:B31, "&lt;&gt;M*") - COUNTIF($B$15:B31, "C*") &amp; ")" ))</f>
        <v>콘서트(5)</v>
      </c>
      <c r="H31" s="16" t="str">
        <f t="shared" si="2"/>
        <v/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 t="str">
        <f>IF(LEFT(B32,1) = "M", "뮤지컬(" &amp; COUNTIF($B$15:B32, "M*") &amp; ")", IF(LEFT(B32,1) = "C", "콘서트(" &amp; COUNTIF($B$15:B32, "C*") &amp; ")", "그외(" &amp; COUNTIF($B$15:B32, "&lt;&gt;M*") - COUNTIF($B$15:B32, "C*") &amp; ")" ))</f>
        <v>그외(9)</v>
      </c>
      <c r="H32" s="16" t="str">
        <f t="shared" si="2"/>
        <v/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 t="str">
        <f>IF(LEFT(B33,1) = "M", "뮤지컬(" &amp; COUNTIF($B$15:B33, "M*") &amp; ")", IF(LEFT(B33,1) = "C", "콘서트(" &amp; COUNTIF($B$15:B33, "C*") &amp; ")", "그외(" &amp; COUNTIF($B$15:B33, "&lt;&gt;M*") - COUNTIF($B$15:B33, "C*") &amp; ")" ))</f>
        <v>콘서트(6)</v>
      </c>
      <c r="H33" s="16">
        <f t="shared" si="2"/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 t="str">
        <f>IF(LEFT(B34,1) = "M", "뮤지컬(" &amp; COUNTIF($B$15:B34, "M*") &amp; ")", IF(LEFT(B34,1) = "C", "콘서트(" &amp; COUNTIF($B$15:B34, "C*") &amp; ")", "그외(" &amp; COUNTIF($B$15:B34, "&lt;&gt;M*") - COUNTIF($B$15:B34, "C*") &amp; ")" ))</f>
        <v>뮤지컬(5)</v>
      </c>
      <c r="H34" s="16">
        <f t="shared" si="2"/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 t="str">
        <f>IF(LEFT(B35,1) = "M", "뮤지컬(" &amp; COUNTIF($B$15:B35, "M*") &amp; ")", IF(LEFT(B35,1) = "C", "콘서트(" &amp; COUNTIF($B$15:B35, "C*") &amp; ")", "그외(" &amp; COUNTIF($B$15:B35, "&lt;&gt;M*") - COUNTIF($B$15:B35, "C*") &amp; ")" ))</f>
        <v>그외(10)</v>
      </c>
      <c r="H35" s="16" t="str">
        <f t="shared" si="2"/>
        <v/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 t="str">
        <f>IF(LEFT(B36,1) = "M", "뮤지컬(" &amp; COUNTIF($B$15:B36, "M*") &amp; ")", IF(LEFT(B36,1) = "C", "콘서트(" &amp; COUNTIF($B$15:B36, "C*") &amp; ")", "그외(" &amp; COUNTIF($B$15:B36, "&lt;&gt;M*") - COUNTIF($B$15:B36, "C*") &amp; ")" ))</f>
        <v>뮤지컬(6)</v>
      </c>
      <c r="H36" s="16" t="str">
        <f t="shared" si="2"/>
        <v/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 t="str">
        <f>IF(LEFT(B37,1) = "M", "뮤지컬(" &amp; COUNTIF($B$15:B37, "M*") &amp; ")", IF(LEFT(B37,1) = "C", "콘서트(" &amp; COUNTIF($B$15:B37, "C*") &amp; ")", "그외(" &amp; COUNTIF($B$15:B37, "&lt;&gt;M*") - COUNTIF($B$15:B37, "C*") &amp; ")" ))</f>
        <v>뮤지컬(7)</v>
      </c>
      <c r="H37" s="16" t="str">
        <f t="shared" si="2"/>
        <v/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 t="str">
        <f>IF(LEFT(B38,1) = "M", "뮤지컬(" &amp; COUNTIF($B$15:B38, "M*") &amp; ")", IF(LEFT(B38,1) = "C", "콘서트(" &amp; COUNTIF($B$15:B38, "C*") &amp; ")", "그외(" &amp; COUNTIF($B$15:B38, "&lt;&gt;M*") - COUNTIF($B$15:B38, "C*") &amp; ")" ))</f>
        <v>뮤지컬(8)</v>
      </c>
      <c r="H38" s="16" t="str">
        <f t="shared" si="2"/>
        <v/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 t="str">
        <f>IF(LEFT(B39,1) = "M", "뮤지컬(" &amp; COUNTIF($B$15:B39, "M*") &amp; ")", IF(LEFT(B39,1) = "C", "콘서트(" &amp; COUNTIF($B$15:B39, "C*") &amp; ")", "그외(" &amp; COUNTIF($B$15:B39, "&lt;&gt;M*") - COUNTIF($B$15:B39, "C*") &amp; ")" ))</f>
        <v>콘서트(7)</v>
      </c>
      <c r="H39" s="16" t="str">
        <f t="shared" si="2"/>
        <v/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 t="str">
        <f>IF(LEFT(B40,1) = "M", "뮤지컬(" &amp; COUNTIF($B$15:B40, "M*") &amp; ")", IF(LEFT(B40,1) = "C", "콘서트(" &amp; COUNTIF($B$15:B40, "C*") &amp; ")", "그외(" &amp; COUNTIF($B$15:B40, "&lt;&gt;M*") - COUNTIF($B$15:B40, "C*") &amp; ")" ))</f>
        <v>그외(11)</v>
      </c>
      <c r="H40" s="16" t="str">
        <f t="shared" si="2"/>
        <v/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workbookViewId="0">
      <selection activeCell="A5" sqref="A5"/>
    </sheetView>
  </sheetViews>
  <sheetFormatPr defaultRowHeight="17.399999999999999"/>
  <cols>
    <col min="1" max="1" width="21.8984375" bestFit="1" customWidth="1"/>
    <col min="2" max="2" width="13.19921875" bestFit="1" customWidth="1"/>
    <col min="3" max="3" width="14.09765625" bestFit="1" customWidth="1"/>
    <col min="4" max="5" width="12.59765625" bestFit="1" customWidth="1"/>
    <col min="6" max="6" width="9.296875" bestFit="1" customWidth="1"/>
    <col min="7" max="7" width="8.296875" bestFit="1" customWidth="1"/>
    <col min="8" max="8" width="13" bestFit="1" customWidth="1"/>
    <col min="9" max="9" width="9.296875" bestFit="1" customWidth="1"/>
    <col min="10" max="10" width="10.8984375" bestFit="1" customWidth="1"/>
    <col min="11" max="11" width="7.3984375" bestFit="1" customWidth="1"/>
    <col min="12" max="12" width="17" bestFit="1" customWidth="1"/>
    <col min="13" max="13" width="10.59765625" bestFit="1" customWidth="1"/>
    <col min="14" max="14" width="6.3984375" bestFit="1" customWidth="1"/>
    <col min="15" max="15" width="13" bestFit="1" customWidth="1"/>
    <col min="16" max="16" width="12.3984375" bestFit="1" customWidth="1"/>
    <col min="17" max="18" width="7.3984375" bestFit="1" customWidth="1"/>
    <col min="19" max="19" width="15" bestFit="1" customWidth="1"/>
    <col min="20" max="20" width="10.59765625" bestFit="1" customWidth="1"/>
    <col min="21" max="22" width="7.3984375" bestFit="1" customWidth="1"/>
    <col min="23" max="23" width="6.3984375" bestFit="1" customWidth="1"/>
    <col min="24" max="24" width="13" bestFit="1" customWidth="1"/>
    <col min="25" max="25" width="14.3984375" bestFit="1" customWidth="1"/>
    <col min="26" max="26" width="6.3984375" bestFit="1" customWidth="1"/>
    <col min="27" max="27" width="7.3984375" bestFit="1" customWidth="1"/>
    <col min="28" max="28" width="17" bestFit="1" customWidth="1"/>
    <col min="29" max="29" width="12.3984375" bestFit="1" customWidth="1"/>
    <col min="30" max="30" width="6.3984375" bestFit="1" customWidth="1"/>
    <col min="31" max="31" width="15" bestFit="1" customWidth="1"/>
    <col min="32" max="32" width="8.3984375" bestFit="1" customWidth="1"/>
    <col min="33" max="33" width="12.296875" bestFit="1" customWidth="1"/>
    <col min="34" max="34" width="14.19921875" bestFit="1" customWidth="1"/>
    <col min="35" max="35" width="12.296875" bestFit="1" customWidth="1"/>
    <col min="36" max="36" width="14.19921875" bestFit="1" customWidth="1"/>
    <col min="37" max="37" width="12.296875" bestFit="1" customWidth="1"/>
    <col min="38" max="38" width="14.19921875" bestFit="1" customWidth="1"/>
    <col min="39" max="39" width="12.296875" bestFit="1" customWidth="1"/>
    <col min="40" max="40" width="14.19921875" bestFit="1" customWidth="1"/>
    <col min="41" max="41" width="12.296875" bestFit="1" customWidth="1"/>
    <col min="42" max="42" width="14.19921875" bestFit="1" customWidth="1"/>
    <col min="43" max="43" width="12.296875" bestFit="1" customWidth="1"/>
    <col min="44" max="44" width="14.19921875" bestFit="1" customWidth="1"/>
    <col min="45" max="45" width="12.296875" bestFit="1" customWidth="1"/>
    <col min="46" max="46" width="18.796875" bestFit="1" customWidth="1"/>
    <col min="47" max="47" width="16.8984375" bestFit="1" customWidth="1"/>
  </cols>
  <sheetData>
    <row r="2" spans="1:6">
      <c r="A2" s="41" t="s">
        <v>2</v>
      </c>
      <c r="B2" t="s">
        <v>11</v>
      </c>
    </row>
    <row r="4" spans="1:6">
      <c r="A4" s="43"/>
      <c r="B4" s="43"/>
      <c r="C4" s="43"/>
      <c r="D4" s="44" t="s">
        <v>3</v>
      </c>
      <c r="E4" s="43"/>
      <c r="F4" s="43"/>
    </row>
    <row r="5" spans="1:6">
      <c r="A5" s="44" t="s">
        <v>83</v>
      </c>
      <c r="B5" s="44" t="s">
        <v>69</v>
      </c>
      <c r="C5" s="44" t="s">
        <v>70</v>
      </c>
      <c r="D5" s="45" t="s">
        <v>12</v>
      </c>
      <c r="E5" s="45" t="s">
        <v>16</v>
      </c>
      <c r="F5" s="45" t="s">
        <v>49</v>
      </c>
    </row>
    <row r="6" spans="1:6">
      <c r="A6" s="43" t="s">
        <v>55</v>
      </c>
      <c r="B6" s="43"/>
      <c r="C6" s="43"/>
      <c r="D6" s="46"/>
      <c r="E6" s="46"/>
      <c r="F6" s="46"/>
    </row>
    <row r="7" spans="1:6">
      <c r="A7" s="43"/>
      <c r="B7" s="43" t="s">
        <v>50</v>
      </c>
      <c r="C7" s="43"/>
      <c r="D7" s="46"/>
      <c r="E7" s="46"/>
      <c r="F7" s="46"/>
    </row>
    <row r="8" spans="1:6">
      <c r="A8" s="43"/>
      <c r="B8" s="43"/>
      <c r="C8" s="43" t="s">
        <v>58</v>
      </c>
      <c r="D8" s="46">
        <v>27</v>
      </c>
      <c r="E8" s="46">
        <v>21</v>
      </c>
      <c r="F8" s="46">
        <v>27</v>
      </c>
    </row>
    <row r="9" spans="1:6">
      <c r="A9" s="43"/>
      <c r="B9" s="43"/>
      <c r="C9" s="43" t="s">
        <v>63</v>
      </c>
      <c r="D9" s="46">
        <v>837000</v>
      </c>
      <c r="E9" s="46">
        <v>417900</v>
      </c>
      <c r="F9" s="46">
        <v>837000</v>
      </c>
    </row>
    <row r="10" spans="1:6">
      <c r="A10" s="43" t="s">
        <v>59</v>
      </c>
      <c r="B10" s="43"/>
      <c r="C10" s="43"/>
      <c r="D10" s="46">
        <v>27</v>
      </c>
      <c r="E10" s="46">
        <v>21</v>
      </c>
      <c r="F10" s="46">
        <v>27</v>
      </c>
    </row>
    <row r="11" spans="1:6">
      <c r="A11" s="43" t="s">
        <v>64</v>
      </c>
      <c r="B11" s="43"/>
      <c r="C11" s="43"/>
      <c r="D11" s="46">
        <v>837000</v>
      </c>
      <c r="E11" s="46">
        <v>417900</v>
      </c>
      <c r="F11" s="46">
        <v>837000</v>
      </c>
    </row>
    <row r="12" spans="1:6">
      <c r="A12" s="43" t="s">
        <v>71</v>
      </c>
      <c r="B12" s="43"/>
      <c r="C12" s="43"/>
      <c r="D12" s="46">
        <v>27</v>
      </c>
      <c r="E12" s="46">
        <v>21</v>
      </c>
      <c r="F12" s="46">
        <v>21</v>
      </c>
    </row>
    <row r="13" spans="1:6">
      <c r="A13" s="43" t="s">
        <v>72</v>
      </c>
      <c r="B13" s="43"/>
      <c r="C13" s="43"/>
      <c r="D13" s="46">
        <v>837000</v>
      </c>
      <c r="E13" s="46">
        <v>417900</v>
      </c>
      <c r="F13" s="46">
        <v>417900</v>
      </c>
    </row>
    <row r="14" spans="1:6">
      <c r="A14" s="43" t="s">
        <v>56</v>
      </c>
      <c r="B14" s="43"/>
      <c r="C14" s="43"/>
      <c r="D14" s="46"/>
      <c r="E14" s="46"/>
      <c r="F14" s="46"/>
    </row>
    <row r="15" spans="1:6">
      <c r="A15" s="43"/>
      <c r="B15" s="43" t="s">
        <v>51</v>
      </c>
      <c r="C15" s="43"/>
      <c r="D15" s="46"/>
      <c r="E15" s="46"/>
      <c r="F15" s="46"/>
    </row>
    <row r="16" spans="1:6">
      <c r="A16" s="43"/>
      <c r="B16" s="43"/>
      <c r="C16" s="43" t="s">
        <v>58</v>
      </c>
      <c r="D16" s="46">
        <v>6</v>
      </c>
      <c r="E16" s="46">
        <v>19</v>
      </c>
      <c r="F16" s="46">
        <v>19</v>
      </c>
    </row>
    <row r="17" spans="1:6">
      <c r="A17" s="43"/>
      <c r="B17" s="43"/>
      <c r="C17" s="43" t="s">
        <v>63</v>
      </c>
      <c r="D17" s="46">
        <v>186000</v>
      </c>
      <c r="E17" s="46">
        <v>378100</v>
      </c>
      <c r="F17" s="46">
        <v>378100</v>
      </c>
    </row>
    <row r="18" spans="1:6">
      <c r="A18" s="43"/>
      <c r="B18" s="43" t="s">
        <v>52</v>
      </c>
      <c r="C18" s="43"/>
      <c r="D18" s="46"/>
      <c r="E18" s="46"/>
      <c r="F18" s="46"/>
    </row>
    <row r="19" spans="1:6">
      <c r="A19" s="43"/>
      <c r="B19" s="43"/>
      <c r="C19" s="43" t="s">
        <v>58</v>
      </c>
      <c r="D19" s="46">
        <v>21</v>
      </c>
      <c r="E19" s="46" t="s">
        <v>68</v>
      </c>
      <c r="F19" s="46">
        <v>21</v>
      </c>
    </row>
    <row r="20" spans="1:6">
      <c r="A20" s="43"/>
      <c r="B20" s="43"/>
      <c r="C20" s="43" t="s">
        <v>63</v>
      </c>
      <c r="D20" s="46">
        <v>651000</v>
      </c>
      <c r="E20" s="46" t="s">
        <v>68</v>
      </c>
      <c r="F20" s="46">
        <v>651000</v>
      </c>
    </row>
    <row r="21" spans="1:6">
      <c r="A21" s="43"/>
      <c r="B21" s="43" t="s">
        <v>53</v>
      </c>
      <c r="C21" s="43"/>
      <c r="D21" s="46"/>
      <c r="E21" s="46"/>
      <c r="F21" s="46"/>
    </row>
    <row r="22" spans="1:6">
      <c r="A22" s="43"/>
      <c r="B22" s="43"/>
      <c r="C22" s="43" t="s">
        <v>58</v>
      </c>
      <c r="D22" s="46" t="s">
        <v>68</v>
      </c>
      <c r="E22" s="46">
        <v>9</v>
      </c>
      <c r="F22" s="46">
        <v>9</v>
      </c>
    </row>
    <row r="23" spans="1:6">
      <c r="A23" s="43"/>
      <c r="B23" s="43"/>
      <c r="C23" s="43" t="s">
        <v>63</v>
      </c>
      <c r="D23" s="46" t="s">
        <v>68</v>
      </c>
      <c r="E23" s="46">
        <v>179100</v>
      </c>
      <c r="F23" s="46">
        <v>179100</v>
      </c>
    </row>
    <row r="24" spans="1:6">
      <c r="A24" s="43" t="s">
        <v>60</v>
      </c>
      <c r="B24" s="43"/>
      <c r="C24" s="43"/>
      <c r="D24" s="46">
        <v>21</v>
      </c>
      <c r="E24" s="46">
        <v>19</v>
      </c>
      <c r="F24" s="46">
        <v>21</v>
      </c>
    </row>
    <row r="25" spans="1:6">
      <c r="A25" s="43" t="s">
        <v>65</v>
      </c>
      <c r="B25" s="43"/>
      <c r="C25" s="43"/>
      <c r="D25" s="46">
        <v>651000</v>
      </c>
      <c r="E25" s="46">
        <v>378100</v>
      </c>
      <c r="F25" s="46">
        <v>651000</v>
      </c>
    </row>
    <row r="26" spans="1:6">
      <c r="A26" s="43" t="s">
        <v>73</v>
      </c>
      <c r="B26" s="43"/>
      <c r="C26" s="43"/>
      <c r="D26" s="46">
        <v>2</v>
      </c>
      <c r="E26" s="46">
        <v>9</v>
      </c>
      <c r="F26" s="46">
        <v>2</v>
      </c>
    </row>
    <row r="27" spans="1:6">
      <c r="A27" s="43" t="s">
        <v>74</v>
      </c>
      <c r="B27" s="43"/>
      <c r="C27" s="43"/>
      <c r="D27" s="46">
        <v>62000</v>
      </c>
      <c r="E27" s="46">
        <v>179100</v>
      </c>
      <c r="F27" s="46">
        <v>62000</v>
      </c>
    </row>
    <row r="28" spans="1:6">
      <c r="A28" s="43" t="s">
        <v>57</v>
      </c>
      <c r="B28" s="43"/>
      <c r="C28" s="43"/>
      <c r="D28" s="46"/>
      <c r="E28" s="46"/>
      <c r="F28" s="46"/>
    </row>
    <row r="29" spans="1:6">
      <c r="A29" s="43"/>
      <c r="B29" s="43" t="s">
        <v>54</v>
      </c>
      <c r="C29" s="43"/>
      <c r="D29" s="46"/>
      <c r="E29" s="46"/>
      <c r="F29" s="46"/>
    </row>
    <row r="30" spans="1:6">
      <c r="A30" s="43"/>
      <c r="B30" s="43"/>
      <c r="C30" s="43" t="s">
        <v>58</v>
      </c>
      <c r="D30" s="46" t="s">
        <v>68</v>
      </c>
      <c r="E30" s="46">
        <v>5</v>
      </c>
      <c r="F30" s="46">
        <v>5</v>
      </c>
    </row>
    <row r="31" spans="1:6">
      <c r="A31" s="43"/>
      <c r="B31" s="43"/>
      <c r="C31" s="43" t="s">
        <v>63</v>
      </c>
      <c r="D31" s="46" t="s">
        <v>68</v>
      </c>
      <c r="E31" s="46">
        <v>99500</v>
      </c>
      <c r="F31" s="46">
        <v>99500</v>
      </c>
    </row>
    <row r="32" spans="1:6">
      <c r="A32" s="43" t="s">
        <v>61</v>
      </c>
      <c r="B32" s="43"/>
      <c r="C32" s="43"/>
      <c r="D32" s="46" t="s">
        <v>68</v>
      </c>
      <c r="E32" s="46">
        <v>5</v>
      </c>
      <c r="F32" s="46">
        <v>5</v>
      </c>
    </row>
    <row r="33" spans="1:6">
      <c r="A33" s="43" t="s">
        <v>66</v>
      </c>
      <c r="B33" s="43"/>
      <c r="C33" s="43"/>
      <c r="D33" s="46" t="s">
        <v>68</v>
      </c>
      <c r="E33" s="46">
        <v>99500</v>
      </c>
      <c r="F33" s="46">
        <v>99500</v>
      </c>
    </row>
    <row r="34" spans="1:6">
      <c r="A34" s="43" t="s">
        <v>75</v>
      </c>
      <c r="B34" s="43"/>
      <c r="C34" s="43"/>
      <c r="D34" s="46" t="s">
        <v>68</v>
      </c>
      <c r="E34" s="46">
        <v>5</v>
      </c>
      <c r="F34" s="46">
        <v>5</v>
      </c>
    </row>
    <row r="35" spans="1:6">
      <c r="A35" s="43" t="s">
        <v>76</v>
      </c>
      <c r="B35" s="43"/>
      <c r="C35" s="43"/>
      <c r="D35" s="46" t="s">
        <v>68</v>
      </c>
      <c r="E35" s="46">
        <v>99500</v>
      </c>
      <c r="F35" s="46">
        <v>99500</v>
      </c>
    </row>
    <row r="36" spans="1:6">
      <c r="A36" s="43" t="s">
        <v>62</v>
      </c>
      <c r="B36" s="43"/>
      <c r="C36" s="43"/>
      <c r="D36" s="46">
        <v>27</v>
      </c>
      <c r="E36" s="46">
        <v>21</v>
      </c>
      <c r="F36" s="46">
        <v>27</v>
      </c>
    </row>
    <row r="37" spans="1:6">
      <c r="A37" s="43" t="s">
        <v>67</v>
      </c>
      <c r="B37" s="43"/>
      <c r="C37" s="43"/>
      <c r="D37" s="46">
        <v>837000</v>
      </c>
      <c r="E37" s="46">
        <v>417900</v>
      </c>
      <c r="F37" s="46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N8" sqref="N8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43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77</v>
      </c>
      <c r="J3" s="3" t="s">
        <v>78</v>
      </c>
      <c r="K3" s="3" t="s">
        <v>79</v>
      </c>
    </row>
    <row r="4" spans="2:11">
      <c r="B4" t="s">
        <v>13</v>
      </c>
      <c r="C4" t="s">
        <v>9</v>
      </c>
      <c r="D4" s="42">
        <v>43839</v>
      </c>
      <c r="E4" s="47">
        <v>16000</v>
      </c>
      <c r="F4">
        <v>5</v>
      </c>
      <c r="G4" s="47">
        <v>80000</v>
      </c>
      <c r="I4" s="10" t="s">
        <v>9</v>
      </c>
      <c r="J4" s="10">
        <v>11.75</v>
      </c>
      <c r="K4" s="48">
        <v>1869000</v>
      </c>
    </row>
    <row r="5" spans="2:11">
      <c r="B5" t="s">
        <v>12</v>
      </c>
      <c r="C5" t="s">
        <v>11</v>
      </c>
      <c r="D5" s="42">
        <v>43862</v>
      </c>
      <c r="E5" s="47">
        <v>31000</v>
      </c>
      <c r="F5">
        <v>27</v>
      </c>
      <c r="G5" s="47">
        <v>837000</v>
      </c>
      <c r="I5" s="10" t="s">
        <v>11</v>
      </c>
      <c r="J5" s="10">
        <v>13.75</v>
      </c>
      <c r="K5" s="48">
        <v>2810600</v>
      </c>
    </row>
    <row r="6" spans="2:11">
      <c r="B6" t="s">
        <v>18</v>
      </c>
      <c r="C6" t="s">
        <v>9</v>
      </c>
      <c r="D6" s="42">
        <v>43866</v>
      </c>
      <c r="E6" s="47">
        <v>21000</v>
      </c>
      <c r="F6">
        <v>15</v>
      </c>
      <c r="G6" s="47">
        <v>315000</v>
      </c>
      <c r="I6" s="10" t="s">
        <v>7</v>
      </c>
      <c r="J6" s="10">
        <v>9</v>
      </c>
      <c r="K6" s="48">
        <v>405000</v>
      </c>
    </row>
    <row r="7" spans="2:11">
      <c r="B7" t="s">
        <v>16</v>
      </c>
      <c r="C7" t="s">
        <v>11</v>
      </c>
      <c r="D7" s="42">
        <v>43873</v>
      </c>
      <c r="E7" s="47">
        <v>19900</v>
      </c>
      <c r="F7">
        <v>21</v>
      </c>
      <c r="G7" s="47">
        <v>417900</v>
      </c>
      <c r="I7" s="10" t="s">
        <v>14</v>
      </c>
      <c r="J7" s="10">
        <v>13.833333333333334</v>
      </c>
      <c r="K7" s="48">
        <v>3377000</v>
      </c>
    </row>
    <row r="8" spans="2:11">
      <c r="B8" t="s">
        <v>8</v>
      </c>
      <c r="C8" t="s">
        <v>7</v>
      </c>
      <c r="D8" s="42">
        <v>43914</v>
      </c>
      <c r="E8" s="47">
        <v>15000</v>
      </c>
      <c r="F8">
        <v>5</v>
      </c>
      <c r="G8" s="47">
        <v>75000</v>
      </c>
    </row>
    <row r="9" spans="2:11">
      <c r="B9" t="s">
        <v>12</v>
      </c>
      <c r="C9" t="s">
        <v>11</v>
      </c>
      <c r="D9" s="42">
        <v>43923</v>
      </c>
      <c r="E9" s="47">
        <v>31000</v>
      </c>
      <c r="F9">
        <v>6</v>
      </c>
      <c r="G9" s="47">
        <v>186000</v>
      </c>
    </row>
    <row r="10" spans="2:11">
      <c r="B10" t="s">
        <v>13</v>
      </c>
      <c r="C10" t="s">
        <v>9</v>
      </c>
      <c r="D10" s="42">
        <v>43926</v>
      </c>
      <c r="E10" s="47">
        <v>16000</v>
      </c>
      <c r="F10">
        <v>2</v>
      </c>
      <c r="G10" s="47">
        <v>32000</v>
      </c>
    </row>
    <row r="11" spans="2:11">
      <c r="B11" t="s">
        <v>16</v>
      </c>
      <c r="C11" t="s">
        <v>11</v>
      </c>
      <c r="D11" s="42">
        <v>43926</v>
      </c>
      <c r="E11" s="47">
        <v>19900</v>
      </c>
      <c r="F11">
        <v>19</v>
      </c>
      <c r="G11" s="47">
        <v>378100</v>
      </c>
    </row>
    <row r="12" spans="2:11">
      <c r="B12" t="s">
        <v>10</v>
      </c>
      <c r="C12" t="s">
        <v>9</v>
      </c>
      <c r="D12" s="42">
        <v>43928</v>
      </c>
      <c r="E12" s="47">
        <v>23000</v>
      </c>
      <c r="F12">
        <v>6</v>
      </c>
      <c r="G12" s="47">
        <v>138000</v>
      </c>
    </row>
    <row r="13" spans="2:11">
      <c r="B13" t="s">
        <v>10</v>
      </c>
      <c r="C13" t="s">
        <v>9</v>
      </c>
      <c r="D13" s="42">
        <v>43929</v>
      </c>
      <c r="E13" s="47">
        <v>23000</v>
      </c>
      <c r="F13">
        <v>32</v>
      </c>
      <c r="G13" s="47">
        <v>736000</v>
      </c>
    </row>
    <row r="14" spans="2:11">
      <c r="B14" t="s">
        <v>18</v>
      </c>
      <c r="C14" t="s">
        <v>9</v>
      </c>
      <c r="D14" s="42">
        <v>43954</v>
      </c>
      <c r="E14" s="47">
        <v>21000</v>
      </c>
      <c r="F14">
        <v>2</v>
      </c>
      <c r="G14" s="47">
        <v>42000</v>
      </c>
    </row>
    <row r="15" spans="2:11">
      <c r="B15" t="s">
        <v>12</v>
      </c>
      <c r="C15" t="s">
        <v>11</v>
      </c>
      <c r="D15" s="42">
        <v>43958</v>
      </c>
      <c r="E15" s="47">
        <v>31000</v>
      </c>
      <c r="F15">
        <v>21</v>
      </c>
      <c r="G15" s="47">
        <v>651000</v>
      </c>
    </row>
    <row r="16" spans="2:11">
      <c r="B16" t="s">
        <v>17</v>
      </c>
      <c r="C16" t="s">
        <v>14</v>
      </c>
      <c r="D16" s="42">
        <v>43959</v>
      </c>
      <c r="E16" s="47">
        <v>43000</v>
      </c>
      <c r="F16">
        <v>29</v>
      </c>
      <c r="G16" s="47">
        <v>1247000</v>
      </c>
    </row>
    <row r="17" spans="2:7">
      <c r="B17" t="s">
        <v>12</v>
      </c>
      <c r="C17" t="s">
        <v>11</v>
      </c>
      <c r="D17" s="42">
        <v>43962</v>
      </c>
      <c r="E17" s="47">
        <v>31000</v>
      </c>
      <c r="F17">
        <v>2</v>
      </c>
      <c r="G17" s="47">
        <v>62000</v>
      </c>
    </row>
    <row r="18" spans="2:7">
      <c r="B18" t="s">
        <v>15</v>
      </c>
      <c r="C18" t="s">
        <v>14</v>
      </c>
      <c r="D18" s="42">
        <v>43970</v>
      </c>
      <c r="E18" s="47">
        <v>35000</v>
      </c>
      <c r="F18">
        <v>11</v>
      </c>
      <c r="G18" s="47">
        <v>385000</v>
      </c>
    </row>
    <row r="19" spans="2:7">
      <c r="B19" t="s">
        <v>10</v>
      </c>
      <c r="C19" t="s">
        <v>9</v>
      </c>
      <c r="D19" s="42">
        <v>43984</v>
      </c>
      <c r="E19" s="47">
        <v>23000</v>
      </c>
      <c r="F19">
        <v>2</v>
      </c>
      <c r="G19" s="47">
        <v>46000</v>
      </c>
    </row>
    <row r="20" spans="2:7">
      <c r="B20" t="s">
        <v>17</v>
      </c>
      <c r="C20" t="s">
        <v>14</v>
      </c>
      <c r="D20" s="42">
        <v>43984</v>
      </c>
      <c r="E20" s="47">
        <v>43000</v>
      </c>
      <c r="F20">
        <v>26</v>
      </c>
      <c r="G20" s="47">
        <v>1118000</v>
      </c>
    </row>
    <row r="21" spans="2:7">
      <c r="B21" t="s">
        <v>15</v>
      </c>
      <c r="C21" t="s">
        <v>14</v>
      </c>
      <c r="D21" s="42">
        <v>43987</v>
      </c>
      <c r="E21" s="47">
        <v>35000</v>
      </c>
      <c r="F21">
        <v>10</v>
      </c>
      <c r="G21" s="47">
        <v>350000</v>
      </c>
    </row>
    <row r="22" spans="2:7">
      <c r="B22" t="s">
        <v>16</v>
      </c>
      <c r="C22" t="s">
        <v>11</v>
      </c>
      <c r="D22" s="42">
        <v>43990</v>
      </c>
      <c r="E22" s="47">
        <v>19900</v>
      </c>
      <c r="F22">
        <v>9</v>
      </c>
      <c r="G22" s="47">
        <v>179100</v>
      </c>
    </row>
    <row r="23" spans="2:7">
      <c r="B23" t="s">
        <v>8</v>
      </c>
      <c r="C23" t="s">
        <v>7</v>
      </c>
      <c r="D23" s="42">
        <v>43991</v>
      </c>
      <c r="E23" s="47">
        <v>15000</v>
      </c>
      <c r="F23">
        <v>3</v>
      </c>
      <c r="G23" s="47">
        <v>45000</v>
      </c>
    </row>
    <row r="24" spans="2:7">
      <c r="B24" t="s">
        <v>15</v>
      </c>
      <c r="C24" t="s">
        <v>14</v>
      </c>
      <c r="D24" s="42">
        <v>43991</v>
      </c>
      <c r="E24" s="47">
        <v>35000</v>
      </c>
      <c r="F24">
        <v>3</v>
      </c>
      <c r="G24" s="47">
        <v>105000</v>
      </c>
    </row>
    <row r="25" spans="2:7">
      <c r="B25" t="s">
        <v>13</v>
      </c>
      <c r="C25" t="s">
        <v>9</v>
      </c>
      <c r="D25" s="42">
        <v>44020</v>
      </c>
      <c r="E25" s="47">
        <v>16000</v>
      </c>
      <c r="F25">
        <v>30</v>
      </c>
      <c r="G25" s="47">
        <v>480000</v>
      </c>
    </row>
    <row r="26" spans="2:7">
      <c r="B26" t="s">
        <v>17</v>
      </c>
      <c r="C26" t="s">
        <v>14</v>
      </c>
      <c r="D26" s="42">
        <v>44023</v>
      </c>
      <c r="E26" s="47">
        <v>43000</v>
      </c>
      <c r="F26">
        <v>4</v>
      </c>
      <c r="G26" s="47">
        <v>172000</v>
      </c>
    </row>
    <row r="27" spans="2:7">
      <c r="B27" t="s">
        <v>8</v>
      </c>
      <c r="C27" t="s">
        <v>7</v>
      </c>
      <c r="D27" s="42">
        <v>44027</v>
      </c>
      <c r="E27" s="47">
        <v>15000</v>
      </c>
      <c r="F27">
        <v>19</v>
      </c>
      <c r="G27" s="47">
        <v>285000</v>
      </c>
    </row>
    <row r="28" spans="2:7">
      <c r="B28" t="s">
        <v>16</v>
      </c>
      <c r="C28" t="s">
        <v>11</v>
      </c>
      <c r="D28" s="42">
        <v>44057</v>
      </c>
      <c r="E28" s="47">
        <v>19900</v>
      </c>
      <c r="F28">
        <v>5</v>
      </c>
      <c r="G28" s="47">
        <v>99500</v>
      </c>
    </row>
  </sheetData>
  <dataConsolidate function="average"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3" workbookViewId="0">
      <selection activeCell="O26" sqref="O26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F3" sqref="F3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39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39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39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39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39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39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39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40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30"/>
  <sheetViews>
    <sheetView tabSelected="1" workbookViewId="0">
      <selection activeCell="J28" sqref="J28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45</v>
      </c>
      <c r="E5" s="10" t="s">
        <v>47</v>
      </c>
      <c r="F5" s="10">
        <v>2</v>
      </c>
      <c r="G5" s="10" t="s">
        <v>48</v>
      </c>
      <c r="H5" s="10">
        <v>19900</v>
      </c>
      <c r="I5" s="10" t="s">
        <v>46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41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42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22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22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22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22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22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22"/>
      <c r="D13" s="10"/>
      <c r="E13" s="10"/>
      <c r="F13" s="10"/>
      <c r="G13" s="10"/>
      <c r="H13" s="10"/>
      <c r="I13" s="10"/>
    </row>
    <row r="14" spans="3:13">
      <c r="C14" s="22"/>
      <c r="D14" s="10"/>
      <c r="E14" s="10"/>
      <c r="F14" s="10"/>
      <c r="G14" s="10"/>
      <c r="H14" s="10"/>
      <c r="I14" s="10"/>
    </row>
    <row r="15" spans="3:13">
      <c r="C15" s="22"/>
      <c r="D15" s="10"/>
      <c r="E15" s="10"/>
      <c r="F15" s="10"/>
      <c r="G15" s="10"/>
      <c r="H15" s="10"/>
      <c r="I15" s="10"/>
    </row>
    <row r="16" spans="3:13">
      <c r="C16" s="22"/>
      <c r="D16" s="10"/>
      <c r="E16" s="10"/>
      <c r="F16" s="10"/>
      <c r="G16" s="10"/>
      <c r="H16" s="10"/>
      <c r="I16" s="10"/>
    </row>
    <row r="17" spans="3:9">
      <c r="C17" s="22"/>
      <c r="D17" s="10"/>
      <c r="E17" s="10"/>
      <c r="F17" s="10"/>
      <c r="G17" s="10"/>
      <c r="H17" s="10"/>
      <c r="I17" s="10"/>
    </row>
    <row r="18" spans="3:9">
      <c r="C18" s="22"/>
      <c r="D18" s="10"/>
      <c r="E18" s="10"/>
      <c r="F18" s="10"/>
      <c r="G18" s="10"/>
      <c r="H18" s="10"/>
      <c r="I18" s="10"/>
    </row>
    <row r="19" spans="3:9">
      <c r="C19" s="22"/>
      <c r="D19" s="10"/>
      <c r="E19" s="10"/>
      <c r="F19" s="10"/>
      <c r="G19" s="10"/>
      <c r="H19" s="10"/>
      <c r="I19" s="10"/>
    </row>
    <row r="20" spans="3:9">
      <c r="C20" s="22"/>
      <c r="D20" s="10"/>
      <c r="E20" s="10"/>
      <c r="F20" s="10"/>
      <c r="G20" s="10"/>
      <c r="H20" s="10"/>
      <c r="I20" s="10"/>
    </row>
    <row r="21" spans="3:9">
      <c r="C21" s="22"/>
      <c r="D21" s="10"/>
      <c r="E21" s="10"/>
      <c r="F21" s="10"/>
      <c r="G21" s="10"/>
      <c r="H21" s="10"/>
      <c r="I21" s="10"/>
    </row>
    <row r="22" spans="3:9">
      <c r="C22" s="22"/>
      <c r="D22" s="10"/>
      <c r="E22" s="10"/>
      <c r="F22" s="10"/>
      <c r="G22" s="10"/>
      <c r="H22" s="10"/>
      <c r="I22" s="10"/>
    </row>
    <row r="23" spans="3:9">
      <c r="C23" s="22"/>
      <c r="D23" s="10"/>
      <c r="E23" s="10"/>
      <c r="F23" s="10"/>
      <c r="G23" s="10"/>
      <c r="H23" s="10"/>
      <c r="I23" s="10"/>
    </row>
    <row r="24" spans="3:9">
      <c r="C24" s="22"/>
      <c r="D24" s="10"/>
      <c r="E24" s="10"/>
      <c r="F24" s="10"/>
      <c r="G24" s="10"/>
      <c r="H24" s="10"/>
      <c r="I24" s="10"/>
    </row>
    <row r="25" spans="3:9">
      <c r="C25" s="42"/>
    </row>
    <row r="26" spans="3:9">
      <c r="C26" s="42"/>
    </row>
    <row r="27" spans="3:9">
      <c r="C27" s="42"/>
    </row>
    <row r="28" spans="3:9">
      <c r="C28" s="42"/>
    </row>
    <row r="29" spans="3:9">
      <c r="C29" s="42"/>
    </row>
    <row r="30" spans="3:9">
      <c r="C30" s="42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31D06D-C75A-4319-8560-C7CD742391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지수 김</cp:lastModifiedBy>
  <dcterms:created xsi:type="dcterms:W3CDTF">2023-08-09T00:13:15Z</dcterms:created>
  <dcterms:modified xsi:type="dcterms:W3CDTF">2026-08-10T12:02:23Z</dcterms:modified>
</cp:coreProperties>
</file>