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th395\OneDrive\문서\컴활\2025_기출문제집_컴활1급실기_학습자료_241206 update\2025_기출문제집_컴활1급실기_학습자료_241206 update\02 최신기출유형\04회\"/>
    </mc:Choice>
  </mc:AlternateContent>
  <xr:revisionPtr revIDLastSave="0" documentId="13_ncr:1_{BB616FF8-6138-42FB-901F-A8911AF92F41}" xr6:coauthVersionLast="47" xr6:coauthVersionMax="47" xr10:uidLastSave="{00000000-0000-0000-0000-000000000000}"/>
  <bookViews>
    <workbookView xWindow="-108" yWindow="-108" windowWidth="23256" windowHeight="12456" firstSheet="2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3" l="1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15" i="3"/>
  <c r="D8" i="3"/>
  <c r="E4" i="3" a="1"/>
  <c r="E4" i="3" s="1"/>
  <c r="E5" i="3" a="1"/>
  <c r="E5" i="3" s="1"/>
  <c r="E3" i="3" a="1"/>
  <c r="E3" i="3" s="1"/>
  <c r="B4" i="3"/>
  <c r="B5" i="3"/>
  <c r="B6" i="3"/>
  <c r="B7" i="3"/>
  <c r="B8" i="3"/>
  <c r="B9" i="3"/>
  <c r="B10" i="3"/>
  <c r="B3" i="3"/>
  <c r="A31" i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H16" i="3" a="1"/>
  <c r="H24" i="3" a="1"/>
  <c r="H32" i="3" a="1"/>
  <c r="H40" i="3" a="1"/>
  <c r="H17" i="3" a="1"/>
  <c r="H25" i="3" a="1"/>
  <c r="H33" i="3" a="1"/>
  <c r="H15" i="3" a="1"/>
  <c r="H37" i="3" a="1"/>
  <c r="H18" i="3" a="1"/>
  <c r="H26" i="3" a="1"/>
  <c r="H34" i="3" a="1"/>
  <c r="H28" i="3" a="1"/>
  <c r="H21" i="3" a="1"/>
  <c r="H19" i="3" a="1"/>
  <c r="H27" i="3" a="1"/>
  <c r="H35" i="3" a="1"/>
  <c r="H20" i="3" a="1"/>
  <c r="H36" i="3" a="1"/>
  <c r="H22" i="3" a="1"/>
  <c r="H30" i="3" a="1"/>
  <c r="H38" i="3" a="1"/>
  <c r="H23" i="3" a="1"/>
  <c r="H31" i="3" a="1"/>
  <c r="H39" i="3" a="1"/>
  <c r="H29" i="3" a="1"/>
  <c r="H29" i="3" l="1"/>
  <c r="H39" i="3"/>
  <c r="H31" i="3"/>
  <c r="H23" i="3"/>
  <c r="H38" i="3"/>
  <c r="H30" i="3"/>
  <c r="H22" i="3"/>
  <c r="H36" i="3"/>
  <c r="H20" i="3"/>
  <c r="H35" i="3"/>
  <c r="H27" i="3"/>
  <c r="H19" i="3"/>
  <c r="H21" i="3"/>
  <c r="H28" i="3"/>
  <c r="H34" i="3"/>
  <c r="H26" i="3"/>
  <c r="H18" i="3"/>
  <c r="H37" i="3"/>
  <c r="H15" i="3"/>
  <c r="H33" i="3"/>
  <c r="H25" i="3"/>
  <c r="H17" i="3"/>
  <c r="H40" i="3"/>
  <c r="H32" i="3"/>
  <c r="H24" i="3"/>
  <c r="H16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205A4F9-117B-480B-8A7A-0F19E7381276}" name="MS Access Database_Query" type="1" refreshedVersion="8" background="1">
    <dbPr connection="DSN=MS Access Database;DBQ=C:\Users\th395\OneDrive\문서\컴활\2025_기출문제집_컴활1급실기_학습자료_241206 update\2025_기출문제집_컴활1급실기_학습자료_241206 update\02 최신기출유형\04회\공연관리.accdb;DefaultDir=C:\Users\th395\OneDrive\문서\컴활\2025_기출문제집_컴활1급실기_학습자료_241206 update\2025_기출문제집_컴활1급실기_학습자료_241206 update\02 최신기출유형\04회;DriverId=25;FIL=MS Access;MaxBufferSize=2048;PageTimeout=5;" command="SELECT 공연예약.예약번호, 공연예약.공연이름, 공연예약.구분, 공연예약.가격, 공연예약.예매일자, 공연예약.예매수량, 공연예약.총금액_x000d__x000a_FROM 공연예약 공연예약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<sst xmlns="http://schemas.openxmlformats.org/spreadsheetml/2006/main" count="357" uniqueCount="83">
  <si>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</si>
  <si>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</si>
  <si>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</si>
  <si>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</si>
  <si>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</si>
  <si>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</si>
  <si>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</si>
  <si>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</si>
  <si>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</si>
  <si>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</si>
  <si>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</si>
  <si>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</si>
  <si>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</si>
  <si>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</si>
  <si>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</si>
  <si>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</si>
  <si>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</si>
  <si>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</si>
  <si>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</si>
  <si>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</si>
  <si>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</si>
  <si>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</si>
  <si>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</si>
  <si>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</si>
  <si>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</si>
  <si>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</si>
  <si>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</si>
  <si>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</si>
  <si>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</si>
  <si>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</si>
  <si>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</si>
  <si>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</si>
  <si>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</si>
  <si>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</si>
  <si>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</si>
  <si>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</si>
  <si>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</si>
  <si>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</si>
  <si>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</si>
  <si>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</si>
  <si>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</si>
  <si>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</si>
  <si>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</si>
  <si>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</si>
  <si>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</si>
  <si>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[표2]</t>
    <phoneticPr fontId="1" type="noConversion"/>
  </si>
  <si>
    <t>조건</t>
    <phoneticPr fontId="1" type="noConversion"/>
  </si>
  <si>
    <t>가격</t>
    <phoneticPr fontId="1" type="noConversion"/>
  </si>
  <si>
    <t>&gt;=30000</t>
    <phoneticPr fontId="1" type="noConversion"/>
  </si>
  <si>
    <t>예매수량</t>
    <phoneticPr fontId="1" type="noConversion"/>
  </si>
  <si>
    <t>&gt;=20</t>
    <phoneticPr fontId="1" type="noConversion"/>
  </si>
  <si>
    <t>총합계</t>
  </si>
  <si>
    <t>2월</t>
  </si>
  <si>
    <t>4월</t>
  </si>
  <si>
    <t>5월</t>
  </si>
  <si>
    <t>6월</t>
  </si>
  <si>
    <t>8월</t>
  </si>
  <si>
    <t>개월(예매일자)</t>
  </si>
  <si>
    <t>값</t>
  </si>
  <si>
    <t>1사분기</t>
  </si>
  <si>
    <t>2사분기</t>
  </si>
  <si>
    <t>3사분기</t>
  </si>
  <si>
    <t>분기</t>
  </si>
  <si>
    <t>1사분기 최대 : 예매수량</t>
  </si>
  <si>
    <t>1사분기 최대 : 총금액</t>
  </si>
  <si>
    <t>1사분기 최소 : 예매수량</t>
  </si>
  <si>
    <t>1사분기 최소 : 총금액</t>
  </si>
  <si>
    <t>2사분기 최대 : 예매수량</t>
  </si>
  <si>
    <t>2사분기 최대 : 총금액</t>
  </si>
  <si>
    <t>2사분기 최소 : 예매수량</t>
  </si>
  <si>
    <t>2사분기 최소 : 총금액</t>
  </si>
  <si>
    <t>3사분기 최대 : 예매수량</t>
  </si>
  <si>
    <t>3사분기 최대 : 총금액</t>
  </si>
  <si>
    <t>3사분기 최소 : 예매수량</t>
  </si>
  <si>
    <t>3사분기 최소 : 총금액</t>
  </si>
  <si>
    <t>***</t>
  </si>
  <si>
    <t>최대 : 예매수량</t>
  </si>
  <si>
    <t>전체 최대 : 예매수량</t>
  </si>
  <si>
    <t>최대 : 총금액</t>
  </si>
  <si>
    <t>전체 최대 : 총금액</t>
  </si>
  <si>
    <t>구분</t>
    <phoneticPr fontId="1" type="noConversion"/>
  </si>
  <si>
    <t>총금액</t>
    <phoneticPr fontId="1" type="noConversion"/>
  </si>
  <si>
    <t>172,000원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</si>
</sst>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1" formatCode="_-* #,##0_-;\-* #,##0_-;_-* &quot;-&quot;_-;_-@_-"/>
    <numFmt numFmtId="176" formatCode="[Red][&gt;=100]&quot;[대강당]&quot;* 0;[&gt;=70]&quot;[중강당]&quot;* 0;&quot;[소강당]&quot;* 0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14" fontId="0" fillId="0" borderId="0" xfId="0" applyNumberFormat="1">
      <alignment vertical="center"/>
    </xf>
    <xf numFmtId="41" fontId="0" fillId="0" borderId="0" xfId="0" applyNumberFormat="1">
      <alignment vertical="center"/>
    </xf>
    <xf numFmtId="3" fontId="0" fillId="0" borderId="0" xfId="0" applyNumberFormat="1">
      <alignment vertical="center"/>
    </xf>
    <xf numFmtId="3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  <xf numFmtId="176" fontId="0" fillId="0" borderId="8" xfId="0" applyNumberFormat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1" defaultTableStyle="TableStyleMedium2" defaultPivotStyle="PivotStyleLight16">
    <tableStyle name="Invisible" pivot="0" table="0" count="0" xr9:uid="{B0ADA6C9-5E81-4B53-9D57-EBDB2D2259C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12월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21-4C64-A0FC-471F1B09D6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Module2.서식적용" textlink="">
      <xdr:nvSpPr>
        <xdr:cNvPr id="2" name="육각형 1">
          <a:extLst>
            <a:ext uri="{FF2B5EF4-FFF2-40B4-BE49-F238E27FC236}">
              <a16:creationId xmlns:a16="http://schemas.microsoft.com/office/drawing/2014/main" id="{A4EA04F6-FC8B-6FD3-EC28-7A748574C3EB}"/>
            </a:ext>
          </a:extLst>
        </xdr:cNvPr>
        <xdr:cNvSpPr/>
      </xdr:nvSpPr>
      <xdr:spPr>
        <a:xfrm>
          <a:off x="1798320" y="2667000"/>
          <a:ext cx="99060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14</xdr:row>
      <xdr:rowOff>0</xdr:rowOff>
    </xdr:to>
    <xdr:sp macro="[0]!서식해제" textlink="">
      <xdr:nvSpPr>
        <xdr:cNvPr id="3" name="육각형 2">
          <a:extLst>
            <a:ext uri="{FF2B5EF4-FFF2-40B4-BE49-F238E27FC236}">
              <a16:creationId xmlns:a16="http://schemas.microsoft.com/office/drawing/2014/main" id="{43A5483B-FD59-9ED8-94AD-36E4BEE279C6}"/>
            </a:ext>
          </a:extLst>
        </xdr:cNvPr>
        <xdr:cNvSpPr/>
      </xdr:nvSpPr>
      <xdr:spPr>
        <a:xfrm>
          <a:off x="2788920" y="2667000"/>
          <a:ext cx="99822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1</xdr:row>
          <xdr:rowOff>22860</xdr:rowOff>
        </xdr:from>
        <xdr:to>
          <xdr:col>8</xdr:col>
          <xdr:colOff>845820</xdr:colOff>
          <xdr:row>2</xdr:row>
          <xdr:rowOff>106680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태형" refreshedDate="45856.575987384262" backgroundQuery="1" createdVersion="8" refreshedVersion="8" minRefreshableVersion="3" recordCount="26" xr:uid="{AB7E97F0-F821-4EA6-926C-79B113B6664B}">
  <cacheSource type="external" connectionId="1"/>
  <cacheFields count="9">
    <cacheField name="예약번호" numFmtId="0" sqlType="4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 sqlType="-9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 sqlType="-9">
      <sharedItems count="4">
        <s v="콘서트"/>
        <s v="무용"/>
        <s v="가족극"/>
        <s v="뮤지컬"/>
      </sharedItems>
    </cacheField>
    <cacheField name="가격" numFmtId="0" sqlType="8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 sqlType="11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 sqlType="8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 sqlType="8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5F4D9F6-30F2-45C4-AA42-5BD954C3A5FD}" name="피벗 테이블1" cacheId="0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createdVersion="8" indent="0" compact="0" outline="1" outlineData="1" compactData="0" multipleFieldFilters="0" fieldListSortAscending="1">
  <location ref="A4:F37" firstHeaderRow="1" firstDataRow="2" firstDataCol="3" rowPageCount="1" colPageCount="1"/>
  <pivotFields count="9">
    <pivotField compact="0" subtotalTop="0" showAll="0"/>
    <pivotField axis="axisCol" compact="0" subtotalTop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ubtotalTop="0" showAll="0">
      <items count="5">
        <item x="2"/>
        <item x="1"/>
        <item x="3"/>
        <item x="0"/>
        <item t="default"/>
      </items>
    </pivotField>
    <pivotField compact="0" subtotalTop="0" showAll="0"/>
    <pivotField compact="0" subtotalTop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ame="분기" axis="axisRow" compact="0" subtotalTop="0" showAll="0" maxSubtotal="1" minSubtotal="1">
      <items count="8">
        <item x="0"/>
        <item x="1"/>
        <item x="2"/>
        <item x="3"/>
        <item x="4"/>
        <item x="5"/>
        <item t="max"/>
        <item t="min"/>
      </items>
    </pivotField>
  </pivotFields>
  <rowFields count="3">
    <field x="8"/>
    <field x="7"/>
    <field x="-2"/>
  </rowFields>
  <rowItems count="32">
    <i>
      <x v="1"/>
    </i>
    <i r="1">
      <x v="2"/>
    </i>
    <i r="2">
      <x/>
    </i>
    <i r="2" i="1">
      <x v="1"/>
    </i>
    <i t="max">
      <x v="1"/>
    </i>
    <i t="max" i="1">
      <x v="1"/>
    </i>
    <i t="min">
      <x v="1"/>
    </i>
    <i t="min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max">
      <x v="2"/>
    </i>
    <i t="max" i="1">
      <x v="2"/>
    </i>
    <i t="min">
      <x v="2"/>
    </i>
    <i t="min" i="1">
      <x v="2"/>
    </i>
    <i>
      <x v="3"/>
    </i>
    <i r="1">
      <x v="8"/>
    </i>
    <i r="2">
      <x/>
    </i>
    <i r="2" i="1">
      <x v="1"/>
    </i>
    <i t="max">
      <x v="3"/>
    </i>
    <i t="max" i="1">
      <x v="3"/>
    </i>
    <i t="min">
      <x v="3"/>
    </i>
    <i t="min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item="2" hier="-1"/>
  </pageFields>
  <dataFields count="2">
    <dataField name="최대 : 예매수량" fld="5" subtotal="max" baseField="8" baseItem="1" numFmtId="41"/>
    <dataField name="최대 : 총금액" fld="6" subtotal="max" baseField="8" baseItem="1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topLeftCell="A16" workbookViewId="0">
      <selection activeCell="J24" sqref="J24"/>
    </sheetView>
  </sheetViews>
  <sheetFormatPr defaultRowHeight="17.399999999999999"/>
  <cols>
    <col min="1" max="1" width="12.59765625" customWidth="1"/>
    <col min="3" max="3" width="13" bestFit="1" customWidth="1"/>
    <col min="6" max="6" width="10.898437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46</v>
      </c>
    </row>
    <row r="31" spans="1:6">
      <c r="A31" t="b">
        <f>AND(DAY(A3)&gt;=20,E3&gt;=AVERAGE($E$3:$E$28))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OR(WEEKDAY($A3,2)=3,WEEKDAY($A3,2)=5)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workbookViewId="0">
      <selection activeCell="I9" sqref="I9"/>
    </sheetView>
  </sheetViews>
  <sheetFormatPr defaultRowHeight="17.399999999999999"/>
  <cols>
    <col min="1" max="1" width="8.796875" style="23"/>
    <col min="2" max="2" width="14.69921875" style="23" customWidth="1"/>
    <col min="3" max="3" width="8.796875" style="23"/>
    <col min="4" max="4" width="17" style="23" customWidth="1"/>
    <col min="5" max="5" width="10.69921875" style="23" customWidth="1"/>
    <col min="6" max="16384" width="8.796875" style="23"/>
  </cols>
  <sheetData>
    <row r="2" spans="2:5" ht="18" thickBot="1">
      <c r="B2" s="23" t="s">
        <v>0</v>
      </c>
    </row>
    <row r="3" spans="2:5">
      <c r="B3" s="24" t="s">
        <v>3</v>
      </c>
      <c r="C3" s="25" t="s">
        <v>4</v>
      </c>
      <c r="D3" s="25" t="s">
        <v>19</v>
      </c>
      <c r="E3" s="26" t="s">
        <v>6</v>
      </c>
    </row>
    <row r="4" spans="2:5">
      <c r="B4" s="27" t="s">
        <v>17</v>
      </c>
      <c r="C4" s="28">
        <v>43000</v>
      </c>
      <c r="D4" s="28">
        <v>59</v>
      </c>
      <c r="E4" s="31">
        <f t="shared" ref="E4:E11" si="0">C4*D4</f>
        <v>2537000</v>
      </c>
    </row>
    <row r="5" spans="2:5">
      <c r="B5" s="27" t="s">
        <v>12</v>
      </c>
      <c r="C5" s="28">
        <v>31000</v>
      </c>
      <c r="D5" s="28">
        <v>56</v>
      </c>
      <c r="E5" s="31">
        <f t="shared" si="0"/>
        <v>1736000</v>
      </c>
    </row>
    <row r="6" spans="2:5">
      <c r="B6" s="27" t="s">
        <v>16</v>
      </c>
      <c r="C6" s="28">
        <v>19900</v>
      </c>
      <c r="D6" s="28">
        <v>54</v>
      </c>
      <c r="E6" s="31">
        <f t="shared" si="0"/>
        <v>1074600</v>
      </c>
    </row>
    <row r="7" spans="2:5">
      <c r="B7" s="27" t="s">
        <v>10</v>
      </c>
      <c r="C7" s="28">
        <v>23000</v>
      </c>
      <c r="D7" s="28">
        <v>40</v>
      </c>
      <c r="E7" s="31">
        <f t="shared" si="0"/>
        <v>920000</v>
      </c>
    </row>
    <row r="8" spans="2:5">
      <c r="B8" s="27" t="s">
        <v>13</v>
      </c>
      <c r="C8" s="28">
        <v>16000</v>
      </c>
      <c r="D8" s="28">
        <v>37</v>
      </c>
      <c r="E8" s="31">
        <f t="shared" si="0"/>
        <v>592000</v>
      </c>
    </row>
    <row r="9" spans="2:5">
      <c r="B9" s="27" t="s">
        <v>15</v>
      </c>
      <c r="C9" s="28">
        <v>35000</v>
      </c>
      <c r="D9" s="28">
        <v>27</v>
      </c>
      <c r="E9" s="31">
        <f t="shared" si="0"/>
        <v>945000</v>
      </c>
    </row>
    <row r="10" spans="2:5">
      <c r="B10" s="27" t="s">
        <v>8</v>
      </c>
      <c r="C10" s="28">
        <v>15000</v>
      </c>
      <c r="D10" s="28">
        <v>27</v>
      </c>
      <c r="E10" s="31">
        <f t="shared" si="0"/>
        <v>405000</v>
      </c>
    </row>
    <row r="11" spans="2:5" ht="18" thickBot="1">
      <c r="B11" s="29" t="s">
        <v>18</v>
      </c>
      <c r="C11" s="30">
        <v>21000</v>
      </c>
      <c r="D11" s="30">
        <v>17</v>
      </c>
      <c r="E11" s="32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tabSelected="1" topLeftCell="A16" workbookViewId="0">
      <selection activeCell="G15" sqref="G15:G40"/>
    </sheetView>
  </sheetViews>
  <sheetFormatPr defaultRowHeight="17.399999999999999"/>
  <cols>
    <col min="1" max="1" width="14.5" customWidth="1"/>
    <col min="2" max="2" width="12.3984375" bestFit="1" customWidth="1"/>
    <col min="3" max="3" width="14.19921875" customWidth="1"/>
    <col min="4" max="4" width="14.69921875" customWidth="1"/>
    <col min="5" max="5" width="17.59765625" customWidth="1"/>
    <col min="6" max="6" width="17.3984375" customWidth="1"/>
    <col min="7" max="7" width="12.69921875" customWidth="1"/>
    <col min="8" max="8" width="9.898437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2" t="s">
        <v>22</v>
      </c>
      <c r="D2" s="3" t="s">
        <v>23</v>
      </c>
      <c r="E2" s="12" t="s">
        <v>24</v>
      </c>
    </row>
    <row r="3" spans="1:8">
      <c r="A3" s="3" t="s">
        <v>15</v>
      </c>
      <c r="B3" s="13">
        <f>AVERAGEIFS($F$15:$F$40,$A$15:$A$40,A3,$E$15:$E$40,"&gt;=5")</f>
        <v>367500</v>
      </c>
      <c r="D3" s="3">
        <v>4</v>
      </c>
      <c r="E3" s="10">
        <f t="array" ref="E3">MAXA((MONTH($C$15:$C$40)=D3)*$E$15:$E$40)</f>
        <v>32</v>
      </c>
    </row>
    <row r="4" spans="1:8">
      <c r="A4" s="3" t="s">
        <v>16</v>
      </c>
      <c r="B4" s="13">
        <f t="shared" ref="B4:B10" si="0">AVERAGEIFS($F$15:$F$40,$A$15:$A$40,A4,$E$15:$E$40,"&gt;=5")</f>
        <v>268650</v>
      </c>
      <c r="D4" s="3">
        <v>5</v>
      </c>
      <c r="E4" s="10">
        <f t="array" ref="E4">MAXA((MONTH($C$15:$C$40)=D4)*$E$15:$E$40)</f>
        <v>29</v>
      </c>
    </row>
    <row r="5" spans="1:8">
      <c r="A5" s="3" t="s">
        <v>17</v>
      </c>
      <c r="B5" s="13">
        <f t="shared" si="0"/>
        <v>1182500</v>
      </c>
      <c r="D5" s="3">
        <v>6</v>
      </c>
      <c r="E5" s="10">
        <f t="array" ref="E5">MAXA((MONTH($C$15:$C$40)=D5)*$E$15:$E$40)</f>
        <v>26</v>
      </c>
    </row>
    <row r="6" spans="1:8">
      <c r="A6" s="3" t="s">
        <v>18</v>
      </c>
      <c r="B6" s="13">
        <f t="shared" si="0"/>
        <v>315000</v>
      </c>
    </row>
    <row r="7" spans="1:8">
      <c r="A7" s="3" t="s">
        <v>8</v>
      </c>
      <c r="B7" s="13">
        <f t="shared" si="0"/>
        <v>180000</v>
      </c>
      <c r="D7" s="40" t="s">
        <v>25</v>
      </c>
      <c r="E7" s="41"/>
      <c r="F7" s="42"/>
    </row>
    <row r="8" spans="1:8">
      <c r="A8" s="3" t="s">
        <v>10</v>
      </c>
      <c r="B8" s="13">
        <f t="shared" si="0"/>
        <v>437000</v>
      </c>
      <c r="D8" s="43">
        <f>DCOUNTA($A$14:$F$40,$A$14,$D$10:$E$11)</f>
        <v>4</v>
      </c>
      <c r="E8" s="44"/>
      <c r="F8" s="45"/>
    </row>
    <row r="9" spans="1:8">
      <c r="A9" s="3" t="s">
        <v>12</v>
      </c>
      <c r="B9" s="13">
        <f t="shared" si="0"/>
        <v>558000</v>
      </c>
    </row>
    <row r="10" spans="1:8">
      <c r="A10" s="3" t="s">
        <v>13</v>
      </c>
      <c r="B10" s="13">
        <f t="shared" si="0"/>
        <v>280000</v>
      </c>
      <c r="D10" s="14" t="s">
        <v>47</v>
      </c>
      <c r="E10" s="14" t="s">
        <v>49</v>
      </c>
    </row>
    <row r="11" spans="1:8">
      <c r="D11" s="14" t="s">
        <v>48</v>
      </c>
      <c r="E11" s="14" t="s">
        <v>50</v>
      </c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 t="str">
        <f>IF(LEFT(B15,1)="M","뮤지컬(" &amp; COUNTIF($B$15:B15,"M*") &amp; ")",IF(LEFT(B15,1)="C","콘서트(" &amp; COUNTIF($B$15:B15,"C*") &amp; ")", "그외(" &amp; COUNTIF($B$15:B15,"&lt;&gt;" &amp; "M*")-COUNTIF($B$15:B15,"C*") &amp; ")"))</f>
        <v>콘서트(1)</v>
      </c>
      <c r="H15" s="16" t="str" cm="1">
        <f t="array" ref="H15">fn할인액(B15,F15)</f>
        <v/>
      </c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 t="str">
        <f>IF(LEFT(B16,1)="M","뮤지컬(" &amp; COUNTIF($B$15:B16,"M*") &amp; ")",IF(LEFT(B16,1)="C","콘서트(" &amp; COUNTIF($B$15:B16,"C*") &amp; ")", "그외(" &amp; COUNTIF($B$15:B16,"&lt;&gt;" &amp; "M*")-COUNTIF($B$15:B16,"C*") &amp; ")"))</f>
        <v>뮤지컬(1)</v>
      </c>
      <c r="H16" s="16" cm="1">
        <f t="array" ref="H16">fn할인액(B16,F16)</f>
        <v>56715</v>
      </c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 t="str">
        <f>IF(LEFT(B17,1)="M","뮤지컬(" &amp; COUNTIF($B$15:B17,"M*") &amp; ")",IF(LEFT(B17,1)="C","콘서트(" &amp; COUNTIF($B$15:B17,"C*") &amp; ")", "그외(" &amp; COUNTIF($B$15:B17,"&lt;&gt;" &amp; "M*")-COUNTIF($B$15:B17,"C*") &amp; ")"))</f>
        <v>콘서트(2)</v>
      </c>
      <c r="H17" s="16" cm="1">
        <f t="array" ref="H17">fn할인액(B17,F17)</f>
        <v>124700</v>
      </c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 t="str">
        <f>IF(LEFT(B18,1)="M","뮤지컬(" &amp; COUNTIF($B$15:B18,"M*") &amp; ")",IF(LEFT(B18,1)="C","콘서트(" &amp; COUNTIF($B$15:B18,"C*") &amp; ")", "그외(" &amp; COUNTIF($B$15:B18,"&lt;&gt;" &amp; "M*")-COUNTIF($B$15:B18,"C*") &amp; ")"))</f>
        <v>그외(1)</v>
      </c>
      <c r="H18" s="16" t="str" cm="1">
        <f t="array" ref="H18">fn할인액(B18,F18)</f>
        <v/>
      </c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 t="str">
        <f>IF(LEFT(B19,1)="M","뮤지컬(" &amp; COUNTIF($B$15:B19,"M*") &amp; ")",IF(LEFT(B19,1)="C","콘서트(" &amp; COUNTIF($B$15:B19,"C*") &amp; ")", "그외(" &amp; COUNTIF($B$15:B19,"&lt;&gt;" &amp; "M*")-COUNTIF($B$15:B19,"C*") &amp; ")"))</f>
        <v>그외(2)</v>
      </c>
      <c r="H19" s="16" t="str" cm="1">
        <f t="array" ref="H19">fn할인액(B19,F19)</f>
        <v/>
      </c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 t="str">
        <f>IF(LEFT(B20,1)="M","뮤지컬(" &amp; COUNTIF($B$15:B20,"M*") &amp; ")",IF(LEFT(B20,1)="C","콘서트(" &amp; COUNTIF($B$15:B20,"C*") &amp; ")", "그외(" &amp; COUNTIF($B$15:B20,"&lt;&gt;" &amp; "M*")-COUNTIF($B$15:B20,"C*") &amp; ")"))</f>
        <v>콘서트(3)</v>
      </c>
      <c r="H20" s="16" cm="1">
        <f t="array" ref="H20">fn할인액(B20,F20)</f>
        <v>35000</v>
      </c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 t="str">
        <f>IF(LEFT(B21,1)="M","뮤지컬(" &amp; COUNTIF($B$15:B21,"M*") &amp; ")",IF(LEFT(B21,1)="C","콘서트(" &amp; COUNTIF($B$15:B21,"C*") &amp; ")", "그외(" &amp; COUNTIF($B$15:B21,"&lt;&gt;" &amp; "M*")-COUNTIF($B$15:B21,"C*") &amp; ")"))</f>
        <v>그외(3)</v>
      </c>
      <c r="H21" s="16" t="str" cm="1">
        <f t="array" ref="H21">fn할인액(B21,F21)</f>
        <v/>
      </c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 t="str">
        <f>IF(LEFT(B22,1)="M","뮤지컬(" &amp; COUNTIF($B$15:B22,"M*") &amp; ")",IF(LEFT(B22,1)="C","콘서트(" &amp; COUNTIF($B$15:B22,"C*") &amp; ")", "그외(" &amp; COUNTIF($B$15:B22,"&lt;&gt;" &amp; "M*")-COUNTIF($B$15:B22,"C*") &amp; ")"))</f>
        <v>뮤지컬(2)</v>
      </c>
      <c r="H22" s="16" cm="1">
        <f t="array" ref="H22">fn할인액(B22,F22)</f>
        <v>125550</v>
      </c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 t="str">
        <f>IF(LEFT(B23,1)="M","뮤지컬(" &amp; COUNTIF($B$15:B23,"M*") &amp; ")",IF(LEFT(B23,1)="C","콘서트(" &amp; COUNTIF($B$15:B23,"C*") &amp; ")", "그외(" &amp; COUNTIF($B$15:B23,"&lt;&gt;" &amp; "M*")-COUNTIF($B$15:B23,"C*") &amp; ")"))</f>
        <v>그외(4)</v>
      </c>
      <c r="H23" s="16" t="str" cm="1">
        <f t="array" ref="H23">fn할인액(B23,F23)</f>
        <v/>
      </c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 t="str">
        <f>IF(LEFT(B24,1)="M","뮤지컬(" &amp; COUNTIF($B$15:B24,"M*") &amp; ")",IF(LEFT(B24,1)="C","콘서트(" &amp; COUNTIF($B$15:B24,"C*") &amp; ")", "그외(" &amp; COUNTIF($B$15:B24,"&lt;&gt;" &amp; "M*")-COUNTIF($B$15:B24,"C*") &amp; ")"))</f>
        <v>그외(5)</v>
      </c>
      <c r="H24" s="16" t="str" cm="1">
        <f t="array" ref="H24">fn할인액(B24,F24)</f>
        <v/>
      </c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 t="str">
        <f>IF(LEFT(B25,1)="M","뮤지컬(" &amp; COUNTIF($B$15:B25,"M*") &amp; ")",IF(LEFT(B25,1)="C","콘서트(" &amp; COUNTIF($B$15:B25,"C*") &amp; ")", "그외(" &amp; COUNTIF($B$15:B25,"&lt;&gt;" &amp; "M*")-COUNTIF($B$15:B25,"C*") &amp; ")"))</f>
        <v>뮤지컬(3)</v>
      </c>
      <c r="H25" s="16" cm="1">
        <f t="array" ref="H25">fn할인액(B25,F25)</f>
        <v>62685</v>
      </c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 t="str">
        <f>IF(LEFT(B26,1)="M","뮤지컬(" &amp; COUNTIF($B$15:B26,"M*") &amp; ")",IF(LEFT(B26,1)="C","콘서트(" &amp; COUNTIF($B$15:B26,"C*") &amp; ")", "그외(" &amp; COUNTIF($B$15:B26,"&lt;&gt;" &amp; "M*")-COUNTIF($B$15:B26,"C*") &amp; ")"))</f>
        <v>콘서트(4)</v>
      </c>
      <c r="H26" s="16" cm="1">
        <f t="array" ref="H26">fn할인액(B26,F26)</f>
        <v>111800</v>
      </c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 t="str">
        <f>IF(LEFT(B27,1)="M","뮤지컬(" &amp; COUNTIF($B$15:B27,"M*") &amp; ")",IF(LEFT(B27,1)="C","콘서트(" &amp; COUNTIF($B$15:B27,"C*") &amp; ")", "그외(" &amp; COUNTIF($B$15:B27,"&lt;&gt;" &amp; "M*")-COUNTIF($B$15:B27,"C*") &amp; ")"))</f>
        <v>그외(6)</v>
      </c>
      <c r="H27" s="16" t="str" cm="1">
        <f t="array" ref="H27">fn할인액(B27,F27)</f>
        <v/>
      </c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 t="str">
        <f>IF(LEFT(B28,1)="M","뮤지컬(" &amp; COUNTIF($B$15:B28,"M*") &amp; ")",IF(LEFT(B28,1)="C","콘서트(" &amp; COUNTIF($B$15:B28,"C*") &amp; ")", "그외(" &amp; COUNTIF($B$15:B28,"&lt;&gt;" &amp; "M*")-COUNTIF($B$15:B28,"C*") &amp; ")"))</f>
        <v>그외(7)</v>
      </c>
      <c r="H28" s="16" t="str" cm="1">
        <f t="array" ref="H28">fn할인액(B28,F28)</f>
        <v/>
      </c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 t="str">
        <f>IF(LEFT(B29,1)="M","뮤지컬(" &amp; COUNTIF($B$15:B29,"M*") &amp; ")",IF(LEFT(B29,1)="C","콘서트(" &amp; COUNTIF($B$15:B29,"C*") &amp; ")", "그외(" &amp; COUNTIF($B$15:B29,"&lt;&gt;" &amp; "M*")-COUNTIF($B$15:B29,"C*") &amp; ")"))</f>
        <v>뮤지컬(4)</v>
      </c>
      <c r="H29" s="16" t="str" cm="1">
        <f t="array" ref="H29">fn할인액(B29,F29)</f>
        <v/>
      </c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 t="str">
        <f>IF(LEFT(B30,1)="M","뮤지컬(" &amp; COUNTIF($B$15:B30,"M*") &amp; ")",IF(LEFT(B30,1)="C","콘서트(" &amp; COUNTIF($B$15:B30,"C*") &amp; ")", "그외(" &amp; COUNTIF($B$15:B30,"&lt;&gt;" &amp; "M*")-COUNTIF($B$15:B30,"C*") &amp; ")"))</f>
        <v>그외(8)</v>
      </c>
      <c r="H30" s="16" t="str" cm="1">
        <f t="array" ref="H30">fn할인액(B30,F30)</f>
        <v/>
      </c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 t="str">
        <f>IF(LEFT(B31,1)="M","뮤지컬(" &amp; COUNTIF($B$15:B31,"M*") &amp; ")",IF(LEFT(B31,1)="C","콘서트(" &amp; COUNTIF($B$15:B31,"C*") &amp; ")", "그외(" &amp; COUNTIF($B$15:B31,"&lt;&gt;" &amp; "M*")-COUNTIF($B$15:B31,"C*") &amp; ")"))</f>
        <v>콘서트(5)</v>
      </c>
      <c r="H31" s="16" t="str" cm="1">
        <f t="array" ref="H31">fn할인액(B31,F31)</f>
        <v/>
      </c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 t="str">
        <f>IF(LEFT(B32,1)="M","뮤지컬(" &amp; COUNTIF($B$15:B32,"M*") &amp; ")",IF(LEFT(B32,1)="C","콘서트(" &amp; COUNTIF($B$15:B32,"C*") &amp; ")", "그외(" &amp; COUNTIF($B$15:B32,"&lt;&gt;" &amp; "M*")-COUNTIF($B$15:B32,"C*") &amp; ")"))</f>
        <v>그외(9)</v>
      </c>
      <c r="H32" s="16" t="str" cm="1">
        <f t="array" ref="H32">fn할인액(B32,F32)</f>
        <v/>
      </c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 t="str">
        <f>IF(LEFT(B33,1)="M","뮤지컬(" &amp; COUNTIF($B$15:B33,"M*") &amp; ")",IF(LEFT(B33,1)="C","콘서트(" &amp; COUNTIF($B$15:B33,"C*") &amp; ")", "그외(" &amp; COUNTIF($B$15:B33,"&lt;&gt;" &amp; "M*")-COUNTIF($B$15:B33,"C*") &amp; ")"))</f>
        <v>콘서트(6)</v>
      </c>
      <c r="H33" s="16" cm="1">
        <f t="array" ref="H33">fn할인액(B33,F33)</f>
        <v>38500</v>
      </c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 t="str">
        <f>IF(LEFT(B34,1)="M","뮤지컬(" &amp; COUNTIF($B$15:B34,"M*") &amp; ")",IF(LEFT(B34,1)="C","콘서트(" &amp; COUNTIF($B$15:B34,"C*") &amp; ")", "그외(" &amp; COUNTIF($B$15:B34,"&lt;&gt;" &amp; "M*")-COUNTIF($B$15:B34,"C*") &amp; ")"))</f>
        <v>뮤지컬(5)</v>
      </c>
      <c r="H34" s="16" cm="1">
        <f t="array" ref="H34">fn할인액(B34,F34)</f>
        <v>97650</v>
      </c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 t="str">
        <f>IF(LEFT(B35,1)="M","뮤지컬(" &amp; COUNTIF($B$15:B35,"M*") &amp; ")",IF(LEFT(B35,1)="C","콘서트(" &amp; COUNTIF($B$15:B35,"C*") &amp; ")", "그외(" &amp; COUNTIF($B$15:B35,"&lt;&gt;" &amp; "M*")-COUNTIF($B$15:B35,"C*") &amp; ")"))</f>
        <v>그외(10)</v>
      </c>
      <c r="H35" s="16" t="str" cm="1">
        <f t="array" ref="H35">fn할인액(B35,F35)</f>
        <v/>
      </c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 t="str">
        <f>IF(LEFT(B36,1)="M","뮤지컬(" &amp; COUNTIF($B$15:B36,"M*") &amp; ")",IF(LEFT(B36,1)="C","콘서트(" &amp; COUNTIF($B$15:B36,"C*") &amp; ")", "그외(" &amp; COUNTIF($B$15:B36,"&lt;&gt;" &amp; "M*")-COUNTIF($B$15:B36,"C*") &amp; ")"))</f>
        <v>뮤지컬(6)</v>
      </c>
      <c r="H36" s="16" t="str" cm="1">
        <f t="array" ref="H36">fn할인액(B36,F36)</f>
        <v/>
      </c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 t="str">
        <f>IF(LEFT(B37,1)="M","뮤지컬(" &amp; COUNTIF($B$15:B37,"M*") &amp; ")",IF(LEFT(B37,1)="C","콘서트(" &amp; COUNTIF($B$15:B37,"C*") &amp; ")", "그외(" &amp; COUNTIF($B$15:B37,"&lt;&gt;" &amp; "M*")-COUNTIF($B$15:B37,"C*") &amp; ")"))</f>
        <v>뮤지컬(7)</v>
      </c>
      <c r="H37" s="16" t="str" cm="1">
        <f t="array" ref="H37">fn할인액(B37,F37)</f>
        <v/>
      </c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 t="str">
        <f>IF(LEFT(B38,1)="M","뮤지컬(" &amp; COUNTIF($B$15:B38,"M*") &amp; ")",IF(LEFT(B38,1)="C","콘서트(" &amp; COUNTIF($B$15:B38,"C*") &amp; ")", "그외(" &amp; COUNTIF($B$15:B38,"&lt;&gt;" &amp; "M*")-COUNTIF($B$15:B38,"C*") &amp; ")"))</f>
        <v>뮤지컬(8)</v>
      </c>
      <c r="H38" s="16" t="str" cm="1">
        <f t="array" ref="H38">fn할인액(B38,F38)</f>
        <v/>
      </c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 t="str">
        <f>IF(LEFT(B39,1)="M","뮤지컬(" &amp; COUNTIF($B$15:B39,"M*") &amp; ")",IF(LEFT(B39,1)="C","콘서트(" &amp; COUNTIF($B$15:B39,"C*") &amp; ")", "그외(" &amp; COUNTIF($B$15:B39,"&lt;&gt;" &amp; "M*")-COUNTIF($B$15:B39,"C*") &amp; ")"))</f>
        <v>콘서트(7)</v>
      </c>
      <c r="H39" s="16" t="str" cm="1">
        <f t="array" ref="H39">fn할인액(B39,F39)</f>
        <v/>
      </c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 t="str">
        <f>IF(LEFT(B40,1)="M","뮤지컬(" &amp; COUNTIF($B$15:B40,"M*") &amp; ")",IF(LEFT(B40,1)="C","콘서트(" &amp; COUNTIF($B$15:B40,"C*") &amp; ")", "그외(" &amp; COUNTIF($B$15:B40,"&lt;&gt;" &amp; "M*")-COUNTIF($B$15:B40,"C*") &amp; ")"))</f>
        <v>그외(11)</v>
      </c>
      <c r="H40" s="16" t="str" cm="1">
        <f t="array" ref="H40">fn할인액(B40,F40)</f>
        <v/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7"/>
  <sheetViews>
    <sheetView topLeftCell="A25" workbookViewId="0">
      <selection activeCell="H33" sqref="H33"/>
    </sheetView>
  </sheetViews>
  <sheetFormatPr defaultRowHeight="17.399999999999999"/>
  <cols>
    <col min="1" max="1" width="24.09765625" bestFit="1" customWidth="1"/>
    <col min="2" max="3" width="14.09765625" bestFit="1" customWidth="1"/>
    <col min="4" max="5" width="10.59765625" bestFit="1" customWidth="1"/>
    <col min="6" max="6" width="9.296875" bestFit="1" customWidth="1"/>
    <col min="7" max="11" width="12.3984375" bestFit="1" customWidth="1"/>
    <col min="12" max="13" width="8.3984375" bestFit="1" customWidth="1"/>
    <col min="14" max="14" width="14.19921875" bestFit="1" customWidth="1"/>
    <col min="15" max="15" width="12.296875" bestFit="1" customWidth="1"/>
    <col min="16" max="16" width="14.19921875" bestFit="1" customWidth="1"/>
    <col min="17" max="17" width="12.296875" bestFit="1" customWidth="1"/>
    <col min="18" max="18" width="18.796875" bestFit="1" customWidth="1"/>
    <col min="19" max="19" width="16.8984375" bestFit="1" customWidth="1"/>
  </cols>
  <sheetData>
    <row r="2" spans="1:6">
      <c r="A2" s="33" t="s">
        <v>2</v>
      </c>
      <c r="B2" t="s">
        <v>11</v>
      </c>
    </row>
    <row r="4" spans="1:6">
      <c r="D4" s="33" t="s">
        <v>3</v>
      </c>
    </row>
    <row r="5" spans="1:6">
      <c r="A5" s="33" t="s">
        <v>62</v>
      </c>
      <c r="B5" s="33" t="s">
        <v>57</v>
      </c>
      <c r="C5" s="33" t="s">
        <v>58</v>
      </c>
      <c r="D5" t="s">
        <v>12</v>
      </c>
      <c r="E5" t="s">
        <v>16</v>
      </c>
      <c r="F5" t="s">
        <v>51</v>
      </c>
    </row>
    <row r="6" spans="1:6">
      <c r="A6" t="s">
        <v>59</v>
      </c>
      <c r="D6" s="35"/>
      <c r="E6" s="35"/>
      <c r="F6" s="35"/>
    </row>
    <row r="7" spans="1:6">
      <c r="B7" t="s">
        <v>52</v>
      </c>
      <c r="D7" s="35"/>
      <c r="E7" s="35"/>
      <c r="F7" s="35"/>
    </row>
    <row r="8" spans="1:6">
      <c r="C8" t="s">
        <v>76</v>
      </c>
      <c r="D8" s="35">
        <v>27</v>
      </c>
      <c r="E8" s="35">
        <v>21</v>
      </c>
      <c r="F8" s="35">
        <v>27</v>
      </c>
    </row>
    <row r="9" spans="1:6">
      <c r="C9" t="s">
        <v>78</v>
      </c>
      <c r="D9" s="35">
        <v>837000</v>
      </c>
      <c r="E9" s="35">
        <v>417900</v>
      </c>
      <c r="F9" s="35">
        <v>837000</v>
      </c>
    </row>
    <row r="10" spans="1:6">
      <c r="A10" t="s">
        <v>63</v>
      </c>
      <c r="D10" s="35">
        <v>27</v>
      </c>
      <c r="E10" s="35">
        <v>21</v>
      </c>
      <c r="F10" s="35">
        <v>27</v>
      </c>
    </row>
    <row r="11" spans="1:6">
      <c r="A11" t="s">
        <v>64</v>
      </c>
      <c r="D11" s="35">
        <v>837000</v>
      </c>
      <c r="E11" s="35">
        <v>417900</v>
      </c>
      <c r="F11" s="35">
        <v>837000</v>
      </c>
    </row>
    <row r="12" spans="1:6">
      <c r="A12" t="s">
        <v>65</v>
      </c>
      <c r="D12" s="35">
        <v>27</v>
      </c>
      <c r="E12" s="35">
        <v>21</v>
      </c>
      <c r="F12" s="35">
        <v>21</v>
      </c>
    </row>
    <row r="13" spans="1:6">
      <c r="A13" t="s">
        <v>66</v>
      </c>
      <c r="D13" s="35">
        <v>837000</v>
      </c>
      <c r="E13" s="35">
        <v>417900</v>
      </c>
      <c r="F13" s="35">
        <v>417900</v>
      </c>
    </row>
    <row r="14" spans="1:6">
      <c r="A14" t="s">
        <v>60</v>
      </c>
      <c r="D14" s="35"/>
      <c r="E14" s="35"/>
      <c r="F14" s="35"/>
    </row>
    <row r="15" spans="1:6">
      <c r="B15" t="s">
        <v>53</v>
      </c>
      <c r="D15" s="35"/>
      <c r="E15" s="35"/>
      <c r="F15" s="35"/>
    </row>
    <row r="16" spans="1:6">
      <c r="C16" t="s">
        <v>76</v>
      </c>
      <c r="D16" s="35">
        <v>6</v>
      </c>
      <c r="E16" s="35">
        <v>19</v>
      </c>
      <c r="F16" s="35">
        <v>19</v>
      </c>
    </row>
    <row r="17" spans="1:6">
      <c r="C17" t="s">
        <v>78</v>
      </c>
      <c r="D17" s="35">
        <v>186000</v>
      </c>
      <c r="E17" s="35">
        <v>378100</v>
      </c>
      <c r="F17" s="35">
        <v>378100</v>
      </c>
    </row>
    <row r="18" spans="1:6">
      <c r="B18" t="s">
        <v>54</v>
      </c>
      <c r="D18" s="35"/>
      <c r="E18" s="35"/>
      <c r="F18" s="35"/>
    </row>
    <row r="19" spans="1:6">
      <c r="C19" t="s">
        <v>76</v>
      </c>
      <c r="D19" s="35">
        <v>21</v>
      </c>
      <c r="E19" s="35" t="s">
        <v>75</v>
      </c>
      <c r="F19" s="35">
        <v>21</v>
      </c>
    </row>
    <row r="20" spans="1:6">
      <c r="C20" t="s">
        <v>78</v>
      </c>
      <c r="D20" s="35">
        <v>651000</v>
      </c>
      <c r="E20" s="35" t="s">
        <v>75</v>
      </c>
      <c r="F20" s="35">
        <v>651000</v>
      </c>
    </row>
    <row r="21" spans="1:6">
      <c r="B21" t="s">
        <v>55</v>
      </c>
      <c r="D21" s="35"/>
      <c r="E21" s="35"/>
      <c r="F21" s="35"/>
    </row>
    <row r="22" spans="1:6">
      <c r="C22" t="s">
        <v>76</v>
      </c>
      <c r="D22" s="35" t="s">
        <v>75</v>
      </c>
      <c r="E22" s="35">
        <v>9</v>
      </c>
      <c r="F22" s="35">
        <v>9</v>
      </c>
    </row>
    <row r="23" spans="1:6">
      <c r="C23" t="s">
        <v>78</v>
      </c>
      <c r="D23" s="35" t="s">
        <v>75</v>
      </c>
      <c r="E23" s="35">
        <v>179100</v>
      </c>
      <c r="F23" s="35">
        <v>179100</v>
      </c>
    </row>
    <row r="24" spans="1:6">
      <c r="A24" t="s">
        <v>67</v>
      </c>
      <c r="D24" s="35">
        <v>21</v>
      </c>
      <c r="E24" s="35">
        <v>19</v>
      </c>
      <c r="F24" s="35">
        <v>21</v>
      </c>
    </row>
    <row r="25" spans="1:6">
      <c r="A25" t="s">
        <v>68</v>
      </c>
      <c r="D25" s="35">
        <v>651000</v>
      </c>
      <c r="E25" s="35">
        <v>378100</v>
      </c>
      <c r="F25" s="35">
        <v>651000</v>
      </c>
    </row>
    <row r="26" spans="1:6">
      <c r="A26" t="s">
        <v>69</v>
      </c>
      <c r="D26" s="35">
        <v>2</v>
      </c>
      <c r="E26" s="35">
        <v>9</v>
      </c>
      <c r="F26" s="35">
        <v>2</v>
      </c>
    </row>
    <row r="27" spans="1:6">
      <c r="A27" t="s">
        <v>70</v>
      </c>
      <c r="D27" s="35">
        <v>62000</v>
      </c>
      <c r="E27" s="35">
        <v>179100</v>
      </c>
      <c r="F27" s="35">
        <v>62000</v>
      </c>
    </row>
    <row r="28" spans="1:6">
      <c r="A28" t="s">
        <v>61</v>
      </c>
      <c r="D28" s="35"/>
      <c r="E28" s="35"/>
      <c r="F28" s="35"/>
    </row>
    <row r="29" spans="1:6">
      <c r="B29" t="s">
        <v>56</v>
      </c>
      <c r="D29" s="35"/>
      <c r="E29" s="35"/>
      <c r="F29" s="35"/>
    </row>
    <row r="30" spans="1:6">
      <c r="C30" t="s">
        <v>76</v>
      </c>
      <c r="D30" s="35" t="s">
        <v>75</v>
      </c>
      <c r="E30" s="35">
        <v>5</v>
      </c>
      <c r="F30" s="35">
        <v>5</v>
      </c>
    </row>
    <row r="31" spans="1:6">
      <c r="C31" t="s">
        <v>78</v>
      </c>
      <c r="D31" s="35" t="s">
        <v>75</v>
      </c>
      <c r="E31" s="35">
        <v>99500</v>
      </c>
      <c r="F31" s="35">
        <v>99500</v>
      </c>
    </row>
    <row r="32" spans="1:6">
      <c r="A32" t="s">
        <v>71</v>
      </c>
      <c r="D32" s="35" t="s">
        <v>75</v>
      </c>
      <c r="E32" s="35">
        <v>5</v>
      </c>
      <c r="F32" s="35">
        <v>5</v>
      </c>
    </row>
    <row r="33" spans="1:6">
      <c r="A33" t="s">
        <v>72</v>
      </c>
      <c r="D33" s="35" t="s">
        <v>75</v>
      </c>
      <c r="E33" s="35">
        <v>99500</v>
      </c>
      <c r="F33" s="35">
        <v>99500</v>
      </c>
    </row>
    <row r="34" spans="1:6">
      <c r="A34" t="s">
        <v>73</v>
      </c>
      <c r="D34" s="35" t="s">
        <v>75</v>
      </c>
      <c r="E34" s="35">
        <v>5</v>
      </c>
      <c r="F34" s="35">
        <v>5</v>
      </c>
    </row>
    <row r="35" spans="1:6">
      <c r="A35" t="s">
        <v>74</v>
      </c>
      <c r="D35" s="35" t="s">
        <v>75</v>
      </c>
      <c r="E35" s="35">
        <v>99500</v>
      </c>
      <c r="F35" s="35">
        <v>99500</v>
      </c>
    </row>
    <row r="36" spans="1:6">
      <c r="A36" t="s">
        <v>77</v>
      </c>
      <c r="D36" s="35">
        <v>27</v>
      </c>
      <c r="E36" s="35">
        <v>21</v>
      </c>
      <c r="F36" s="35">
        <v>27</v>
      </c>
    </row>
    <row r="37" spans="1:6">
      <c r="A37" t="s">
        <v>79</v>
      </c>
      <c r="D37" s="35">
        <v>837000</v>
      </c>
      <c r="E37" s="35">
        <v>417900</v>
      </c>
      <c r="F37" s="35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K28"/>
  <sheetViews>
    <sheetView topLeftCell="A12" workbookViewId="0">
      <selection activeCell="M7" sqref="M7"/>
    </sheetView>
  </sheetViews>
  <sheetFormatPr defaultRowHeight="17.399999999999999"/>
  <cols>
    <col min="1" max="1" width="2.19921875" customWidth="1"/>
    <col min="2" max="2" width="13.59765625" customWidth="1"/>
    <col min="4" max="4" width="12" customWidth="1"/>
    <col min="6" max="6" width="10" customWidth="1"/>
    <col min="7" max="7" width="10.8984375" bestFit="1" customWidth="1"/>
    <col min="8" max="8" width="2.19921875" customWidth="1"/>
  </cols>
  <sheetData>
    <row r="2" spans="2:11">
      <c r="B2" t="s">
        <v>0</v>
      </c>
      <c r="I2" t="s">
        <v>45</v>
      </c>
    </row>
    <row r="3" spans="2:11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  <c r="I3" s="3" t="s">
        <v>80</v>
      </c>
      <c r="J3" s="3" t="s">
        <v>81</v>
      </c>
      <c r="K3" s="3" t="s">
        <v>49</v>
      </c>
    </row>
    <row r="4" spans="2:11">
      <c r="B4" t="s">
        <v>13</v>
      </c>
      <c r="C4" t="s">
        <v>9</v>
      </c>
      <c r="D4" s="34">
        <v>43839</v>
      </c>
      <c r="E4" s="36">
        <v>16000</v>
      </c>
      <c r="F4">
        <v>5</v>
      </c>
      <c r="G4" s="36">
        <v>80000</v>
      </c>
      <c r="I4" s="10" t="s">
        <v>9</v>
      </c>
      <c r="J4" s="37">
        <v>1869000</v>
      </c>
      <c r="K4" s="10">
        <v>11.75</v>
      </c>
    </row>
    <row r="5" spans="2:11">
      <c r="B5" t="s">
        <v>12</v>
      </c>
      <c r="C5" t="s">
        <v>11</v>
      </c>
      <c r="D5" s="34">
        <v>43862</v>
      </c>
      <c r="E5" s="36">
        <v>31000</v>
      </c>
      <c r="F5">
        <v>27</v>
      </c>
      <c r="G5" s="36">
        <v>837000</v>
      </c>
      <c r="I5" s="10" t="s">
        <v>11</v>
      </c>
      <c r="J5" s="37">
        <v>2810600</v>
      </c>
      <c r="K5" s="10">
        <v>13.75</v>
      </c>
    </row>
    <row r="6" spans="2:11">
      <c r="B6" t="s">
        <v>18</v>
      </c>
      <c r="C6" t="s">
        <v>9</v>
      </c>
      <c r="D6" s="34">
        <v>43866</v>
      </c>
      <c r="E6" s="36">
        <v>21000</v>
      </c>
      <c r="F6">
        <v>15</v>
      </c>
      <c r="G6" s="36">
        <v>315000</v>
      </c>
      <c r="I6" s="10" t="s">
        <v>7</v>
      </c>
      <c r="J6" s="37">
        <v>405000</v>
      </c>
      <c r="K6" s="10">
        <v>9</v>
      </c>
    </row>
    <row r="7" spans="2:11">
      <c r="B7" t="s">
        <v>16</v>
      </c>
      <c r="C7" t="s">
        <v>11</v>
      </c>
      <c r="D7" s="34">
        <v>43873</v>
      </c>
      <c r="E7" s="36">
        <v>19900</v>
      </c>
      <c r="F7">
        <v>21</v>
      </c>
      <c r="G7" s="36">
        <v>417900</v>
      </c>
      <c r="I7" s="10" t="s">
        <v>14</v>
      </c>
      <c r="J7" s="37">
        <v>3377000</v>
      </c>
      <c r="K7" s="10">
        <v>13.833333333333334</v>
      </c>
    </row>
    <row r="8" spans="2:11">
      <c r="B8" t="s">
        <v>8</v>
      </c>
      <c r="C8" t="s">
        <v>7</v>
      </c>
      <c r="D8" s="34">
        <v>43914</v>
      </c>
      <c r="E8" s="36">
        <v>15000</v>
      </c>
      <c r="F8">
        <v>5</v>
      </c>
      <c r="G8" s="36">
        <v>75000</v>
      </c>
    </row>
    <row r="9" spans="2:11">
      <c r="B9" t="s">
        <v>12</v>
      </c>
      <c r="C9" t="s">
        <v>11</v>
      </c>
      <c r="D9" s="34">
        <v>43923</v>
      </c>
      <c r="E9" s="36">
        <v>31000</v>
      </c>
      <c r="F9">
        <v>6</v>
      </c>
      <c r="G9" s="36">
        <v>186000</v>
      </c>
    </row>
    <row r="10" spans="2:11">
      <c r="B10" t="s">
        <v>13</v>
      </c>
      <c r="C10" t="s">
        <v>9</v>
      </c>
      <c r="D10" s="34">
        <v>43926</v>
      </c>
      <c r="E10" s="36">
        <v>16000</v>
      </c>
      <c r="F10">
        <v>2</v>
      </c>
      <c r="G10" s="36">
        <v>32000</v>
      </c>
    </row>
    <row r="11" spans="2:11">
      <c r="B11" t="s">
        <v>16</v>
      </c>
      <c r="C11" t="s">
        <v>11</v>
      </c>
      <c r="D11" s="34">
        <v>43926</v>
      </c>
      <c r="E11" s="36">
        <v>19900</v>
      </c>
      <c r="F11">
        <v>19</v>
      </c>
      <c r="G11" s="36">
        <v>378100</v>
      </c>
    </row>
    <row r="12" spans="2:11">
      <c r="B12" t="s">
        <v>10</v>
      </c>
      <c r="C12" t="s">
        <v>9</v>
      </c>
      <c r="D12" s="34">
        <v>43928</v>
      </c>
      <c r="E12" s="36">
        <v>23000</v>
      </c>
      <c r="F12">
        <v>6</v>
      </c>
      <c r="G12" s="36">
        <v>138000</v>
      </c>
    </row>
    <row r="13" spans="2:11">
      <c r="B13" t="s">
        <v>10</v>
      </c>
      <c r="C13" t="s">
        <v>9</v>
      </c>
      <c r="D13" s="34">
        <v>43929</v>
      </c>
      <c r="E13" s="36">
        <v>23000</v>
      </c>
      <c r="F13">
        <v>32</v>
      </c>
      <c r="G13" s="36">
        <v>736000</v>
      </c>
    </row>
    <row r="14" spans="2:11">
      <c r="B14" t="s">
        <v>18</v>
      </c>
      <c r="C14" t="s">
        <v>9</v>
      </c>
      <c r="D14" s="34">
        <v>43954</v>
      </c>
      <c r="E14" s="36">
        <v>21000</v>
      </c>
      <c r="F14">
        <v>2</v>
      </c>
      <c r="G14" s="36">
        <v>42000</v>
      </c>
    </row>
    <row r="15" spans="2:11">
      <c r="B15" t="s">
        <v>12</v>
      </c>
      <c r="C15" t="s">
        <v>11</v>
      </c>
      <c r="D15" s="34">
        <v>43958</v>
      </c>
      <c r="E15" s="36">
        <v>31000</v>
      </c>
      <c r="F15">
        <v>21</v>
      </c>
      <c r="G15" s="36">
        <v>651000</v>
      </c>
    </row>
    <row r="16" spans="2:11">
      <c r="B16" t="s">
        <v>17</v>
      </c>
      <c r="C16" t="s">
        <v>14</v>
      </c>
      <c r="D16" s="34">
        <v>43959</v>
      </c>
      <c r="E16" s="36">
        <v>43000</v>
      </c>
      <c r="F16">
        <v>29</v>
      </c>
      <c r="G16" s="36">
        <v>1247000</v>
      </c>
    </row>
    <row r="17" spans="2:7">
      <c r="B17" t="s">
        <v>12</v>
      </c>
      <c r="C17" t="s">
        <v>11</v>
      </c>
      <c r="D17" s="34">
        <v>43962</v>
      </c>
      <c r="E17" s="36">
        <v>31000</v>
      </c>
      <c r="F17">
        <v>2</v>
      </c>
      <c r="G17" s="36">
        <v>62000</v>
      </c>
    </row>
    <row r="18" spans="2:7">
      <c r="B18" t="s">
        <v>15</v>
      </c>
      <c r="C18" t="s">
        <v>14</v>
      </c>
      <c r="D18" s="34">
        <v>43970</v>
      </c>
      <c r="E18" s="36">
        <v>35000</v>
      </c>
      <c r="F18">
        <v>11</v>
      </c>
      <c r="G18" s="36">
        <v>385000</v>
      </c>
    </row>
    <row r="19" spans="2:7">
      <c r="B19" t="s">
        <v>10</v>
      </c>
      <c r="C19" t="s">
        <v>9</v>
      </c>
      <c r="D19" s="34">
        <v>43984</v>
      </c>
      <c r="E19" s="36">
        <v>23000</v>
      </c>
      <c r="F19">
        <v>2</v>
      </c>
      <c r="G19" s="36">
        <v>46000</v>
      </c>
    </row>
    <row r="20" spans="2:7">
      <c r="B20" t="s">
        <v>17</v>
      </c>
      <c r="C20" t="s">
        <v>14</v>
      </c>
      <c r="D20" s="34">
        <v>43984</v>
      </c>
      <c r="E20" s="36">
        <v>43000</v>
      </c>
      <c r="F20">
        <v>26</v>
      </c>
      <c r="G20" s="36">
        <v>1118000</v>
      </c>
    </row>
    <row r="21" spans="2:7">
      <c r="B21" t="s">
        <v>15</v>
      </c>
      <c r="C21" t="s">
        <v>14</v>
      </c>
      <c r="D21" s="34">
        <v>43987</v>
      </c>
      <c r="E21" s="36">
        <v>35000</v>
      </c>
      <c r="F21">
        <v>10</v>
      </c>
      <c r="G21" s="36">
        <v>350000</v>
      </c>
    </row>
    <row r="22" spans="2:7">
      <c r="B22" t="s">
        <v>16</v>
      </c>
      <c r="C22" t="s">
        <v>11</v>
      </c>
      <c r="D22" s="34">
        <v>43990</v>
      </c>
      <c r="E22" s="36">
        <v>19900</v>
      </c>
      <c r="F22">
        <v>9</v>
      </c>
      <c r="G22" s="36">
        <v>179100</v>
      </c>
    </row>
    <row r="23" spans="2:7">
      <c r="B23" t="s">
        <v>8</v>
      </c>
      <c r="C23" t="s">
        <v>7</v>
      </c>
      <c r="D23" s="34">
        <v>43991</v>
      </c>
      <c r="E23" s="36">
        <v>15000</v>
      </c>
      <c r="F23">
        <v>3</v>
      </c>
      <c r="G23" s="36">
        <v>45000</v>
      </c>
    </row>
    <row r="24" spans="2:7">
      <c r="B24" t="s">
        <v>15</v>
      </c>
      <c r="C24" t="s">
        <v>14</v>
      </c>
      <c r="D24" s="34">
        <v>43991</v>
      </c>
      <c r="E24" s="36">
        <v>35000</v>
      </c>
      <c r="F24">
        <v>3</v>
      </c>
      <c r="G24" s="36">
        <v>105000</v>
      </c>
    </row>
    <row r="25" spans="2:7">
      <c r="B25" t="s">
        <v>13</v>
      </c>
      <c r="C25" t="s">
        <v>9</v>
      </c>
      <c r="D25" s="34">
        <v>44020</v>
      </c>
      <c r="E25" s="36">
        <v>16000</v>
      </c>
      <c r="F25">
        <v>30</v>
      </c>
      <c r="G25" s="36">
        <v>480000</v>
      </c>
    </row>
    <row r="26" spans="2:7">
      <c r="B26" t="s">
        <v>17</v>
      </c>
      <c r="C26" t="s">
        <v>14</v>
      </c>
      <c r="D26" s="34">
        <v>44023</v>
      </c>
      <c r="E26" s="36">
        <v>43000</v>
      </c>
      <c r="F26">
        <v>4</v>
      </c>
      <c r="G26" s="36">
        <v>172000</v>
      </c>
    </row>
    <row r="27" spans="2:7">
      <c r="B27" t="s">
        <v>8</v>
      </c>
      <c r="C27" t="s">
        <v>7</v>
      </c>
      <c r="D27" s="34">
        <v>44027</v>
      </c>
      <c r="E27" s="36">
        <v>15000</v>
      </c>
      <c r="F27">
        <v>19</v>
      </c>
      <c r="G27" s="36">
        <v>285000</v>
      </c>
    </row>
    <row r="28" spans="2:7">
      <c r="B28" t="s">
        <v>16</v>
      </c>
      <c r="C28" t="s">
        <v>11</v>
      </c>
      <c r="D28" s="34">
        <v>44057</v>
      </c>
      <c r="E28" s="36">
        <v>19900</v>
      </c>
      <c r="F28">
        <v>5</v>
      </c>
      <c r="G28" s="36">
        <v>99500</v>
      </c>
    </row>
  </sheetData>
  <dataConsolidate topLabels="1">
    <dataRefs count="1">
      <dataRef ref="C3:G28" sheet="분석작업-2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topLeftCell="A13" workbookViewId="0">
      <selection activeCell="L17" sqref="L17"/>
    </sheetView>
  </sheetViews>
  <sheetFormatPr defaultRowHeight="17.399999999999999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>
      <selection activeCell="H13" sqref="H13"/>
    </sheetView>
  </sheetViews>
  <sheetFormatPr defaultRowHeight="17.399999999999999"/>
  <cols>
    <col min="1" max="1" width="2.19921875" customWidth="1"/>
    <col min="2" max="2" width="13" bestFit="1" customWidth="1"/>
    <col min="3" max="3" width="8.3984375" customWidth="1"/>
    <col min="4" max="4" width="13" customWidth="1"/>
    <col min="5" max="5" width="13.09765625" customWidth="1"/>
  </cols>
  <sheetData>
    <row r="1" spans="1:5">
      <c r="A1" s="14"/>
      <c r="B1" s="14"/>
      <c r="C1" s="14"/>
      <c r="D1" s="14"/>
      <c r="E1" s="14"/>
    </row>
    <row r="2" spans="1:5" ht="18" thickBot="1">
      <c r="A2" s="14"/>
      <c r="B2" t="s">
        <v>0</v>
      </c>
    </row>
    <row r="3" spans="1:5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4"/>
      <c r="B4" s="9" t="s">
        <v>15</v>
      </c>
      <c r="C4" s="17">
        <v>35000</v>
      </c>
      <c r="D4" s="38">
        <v>100</v>
      </c>
      <c r="E4" s="18">
        <f t="shared" ref="E4:E11" si="0">C4*D4</f>
        <v>3500000</v>
      </c>
    </row>
    <row r="5" spans="1:5">
      <c r="A5" s="14"/>
      <c r="B5" s="9" t="s">
        <v>8</v>
      </c>
      <c r="C5" s="17">
        <v>15000</v>
      </c>
      <c r="D5" s="38">
        <v>35</v>
      </c>
      <c r="E5" s="18">
        <f t="shared" si="0"/>
        <v>525000</v>
      </c>
    </row>
    <row r="6" spans="1:5">
      <c r="A6" s="14"/>
      <c r="B6" s="9" t="s">
        <v>17</v>
      </c>
      <c r="C6" s="17">
        <v>43000</v>
      </c>
      <c r="D6" s="38">
        <v>89</v>
      </c>
      <c r="E6" s="18">
        <f t="shared" si="0"/>
        <v>3827000</v>
      </c>
    </row>
    <row r="7" spans="1:5">
      <c r="A7" s="14"/>
      <c r="B7" s="9" t="s">
        <v>18</v>
      </c>
      <c r="C7" s="17">
        <v>21000</v>
      </c>
      <c r="D7" s="38">
        <v>120</v>
      </c>
      <c r="E7" s="18">
        <f t="shared" si="0"/>
        <v>2520000</v>
      </c>
    </row>
    <row r="8" spans="1:5">
      <c r="A8" s="14"/>
      <c r="B8" s="9" t="s">
        <v>12</v>
      </c>
      <c r="C8" s="17">
        <v>31000</v>
      </c>
      <c r="D8" s="38">
        <v>75</v>
      </c>
      <c r="E8" s="18">
        <f t="shared" si="0"/>
        <v>2325000</v>
      </c>
    </row>
    <row r="9" spans="1:5">
      <c r="A9" s="14"/>
      <c r="B9" s="9" t="s">
        <v>16</v>
      </c>
      <c r="C9" s="17">
        <v>19900</v>
      </c>
      <c r="D9" s="38">
        <v>30</v>
      </c>
      <c r="E9" s="18">
        <f t="shared" si="0"/>
        <v>597000</v>
      </c>
    </row>
    <row r="10" spans="1:5">
      <c r="A10" s="14"/>
      <c r="B10" s="9" t="s">
        <v>13</v>
      </c>
      <c r="C10" s="17">
        <v>16000</v>
      </c>
      <c r="D10" s="38">
        <v>59</v>
      </c>
      <c r="E10" s="18">
        <f t="shared" si="0"/>
        <v>944000</v>
      </c>
    </row>
    <row r="11" spans="1:5" ht="18" thickBot="1">
      <c r="A11" s="14"/>
      <c r="B11" s="11" t="s">
        <v>10</v>
      </c>
      <c r="C11" s="19">
        <v>23000</v>
      </c>
      <c r="D11" s="39">
        <v>80</v>
      </c>
      <c r="E11" s="20">
        <f t="shared" si="0"/>
        <v>1840000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workbookViewId="0">
      <selection activeCell="P6" sqref="P6"/>
    </sheetView>
  </sheetViews>
  <sheetFormatPr defaultRowHeight="17.399999999999999"/>
  <cols>
    <col min="1" max="2" width="6.09765625" customWidth="1"/>
    <col min="3" max="3" width="11.09765625" bestFit="1" customWidth="1"/>
    <col min="4" max="4" width="13" bestFit="1" customWidth="1"/>
    <col min="9" max="9" width="11.8984375" customWidth="1"/>
    <col min="10" max="10" width="4.19921875" customWidth="1"/>
    <col min="11" max="11" width="13" bestFit="1" customWidth="1"/>
    <col min="13" max="13" width="9.69921875" bestFit="1" customWidth="1"/>
  </cols>
  <sheetData>
    <row r="1" spans="3:13">
      <c r="C1" t="s">
        <v>0</v>
      </c>
      <c r="D1" s="21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2">
        <v>45626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2">
        <v>45626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2">
        <v>45856</v>
      </c>
      <c r="D7" s="10" t="s">
        <v>41</v>
      </c>
      <c r="E7" s="10" t="s">
        <v>17</v>
      </c>
      <c r="F7" s="10">
        <v>4</v>
      </c>
      <c r="G7" s="10" t="s">
        <v>14</v>
      </c>
      <c r="H7" s="10">
        <v>43000</v>
      </c>
      <c r="I7" s="10" t="s">
        <v>82</v>
      </c>
      <c r="K7" s="3" t="s">
        <v>17</v>
      </c>
      <c r="L7" s="3" t="s">
        <v>14</v>
      </c>
      <c r="M7" s="4">
        <v>43000</v>
      </c>
    </row>
    <row r="8" spans="3:13">
      <c r="C8" s="22">
        <v>45856</v>
      </c>
      <c r="D8" s="10" t="s">
        <v>41</v>
      </c>
      <c r="E8" s="10" t="s">
        <v>17</v>
      </c>
      <c r="F8" s="10">
        <v>4</v>
      </c>
      <c r="G8" s="10" t="s">
        <v>14</v>
      </c>
      <c r="H8" s="10">
        <v>43000</v>
      </c>
      <c r="I8" s="10" t="s">
        <v>82</v>
      </c>
      <c r="K8" s="3" t="s">
        <v>18</v>
      </c>
      <c r="L8" s="3" t="s">
        <v>9</v>
      </c>
      <c r="M8" s="4">
        <v>21000</v>
      </c>
    </row>
    <row r="9" spans="3:13">
      <c r="C9" s="22">
        <v>45856</v>
      </c>
      <c r="D9" s="10" t="s">
        <v>41</v>
      </c>
      <c r="E9" s="10" t="s">
        <v>17</v>
      </c>
      <c r="F9" s="10">
        <v>4</v>
      </c>
      <c r="G9" s="10" t="s">
        <v>14</v>
      </c>
      <c r="H9" s="10">
        <v>43000</v>
      </c>
      <c r="I9" s="10" t="s">
        <v>82</v>
      </c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22860</xdr:colOff>
                <xdr:row>1</xdr:row>
                <xdr:rowOff>22860</xdr:rowOff>
              </from>
              <to>
                <xdr:col>8</xdr:col>
                <xdr:colOff>845820</xdr:colOff>
                <xdr:row>2</xdr:row>
                <xdr:rowOff>106680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태형 김</cp:lastModifiedBy>
  <dcterms:created xsi:type="dcterms:W3CDTF">2023-08-09T00:13:15Z</dcterms:created>
  <dcterms:modified xsi:type="dcterms:W3CDTF">2025-07-18T05:32:25Z</dcterms:modified>
</cp:coreProperties>
</file>