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yj32\Desktop\컴활 기출\2025_기출문제집_컴활1급실기_학습자료_241206 update\02 최신기출유형\04회\"/>
    </mc:Choice>
  </mc:AlternateContent>
  <xr:revisionPtr revIDLastSave="0" documentId="13_ncr:1_{72D73539-710E-4F7F-B5A4-69567F3BA32A}" xr6:coauthVersionLast="47" xr6:coauthVersionMax="47" xr10:uidLastSave="{00000000-0000-0000-0000-000000000000}"/>
  <bookViews>
    <workbookView xWindow="-110" yWindow="-110" windowWidth="25820" windowHeight="15500" firstSheet="2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'기본작업-1'!$A$2:$F$28</definedName>
    <definedName name="_xlnm.Criteria" localSheetId="0">'기본작업-1'!$A$30:$A$31</definedName>
    <definedName name="_xlnm.Extract" localSheetId="0">'기본작업-1'!$A$34:$F$34</definedName>
  </definedNames>
  <calcPr calcId="191029"/>
  <pivotCaches>
    <pivotCache cacheId="4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3" l="1"/>
  <c r="E4" i="3" a="1"/>
  <c r="E4" i="3" s="1"/>
  <c r="E5" i="3" a="1"/>
  <c r="E5" i="3" s="1"/>
  <c r="E3" i="3" a="1"/>
  <c r="E3" i="3" s="1"/>
  <c r="B4" i="3"/>
  <c r="B5" i="3"/>
  <c r="B6" i="3"/>
  <c r="B7" i="3"/>
  <c r="B8" i="3"/>
  <c r="B9" i="3"/>
  <c r="B10" i="3"/>
  <c r="B3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15" i="3"/>
  <c r="A31" i="1"/>
  <c r="E4" i="7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H16" i="3" a="1"/>
  <c r="H20" i="3" a="1"/>
  <c r="H24" i="3" a="1"/>
  <c r="H28" i="3" a="1"/>
  <c r="H32" i="3" a="1"/>
  <c r="H36" i="3" a="1"/>
  <c r="H40" i="3" a="1"/>
  <c r="H17" i="3" a="1"/>
  <c r="H21" i="3" a="1"/>
  <c r="H25" i="3" a="1"/>
  <c r="H29" i="3" a="1"/>
  <c r="H33" i="3" a="1"/>
  <c r="H37" i="3" a="1"/>
  <c r="H18" i="3" a="1"/>
  <c r="H22" i="3" a="1"/>
  <c r="H26" i="3" a="1"/>
  <c r="H30" i="3" a="1"/>
  <c r="H34" i="3" a="1"/>
  <c r="H38" i="3" a="1"/>
  <c r="H19" i="3" a="1"/>
  <c r="H23" i="3" a="1"/>
  <c r="H27" i="3" a="1"/>
  <c r="H31" i="3" a="1"/>
  <c r="H35" i="3" a="1"/>
  <c r="H39" i="3" a="1"/>
  <c r="H15" i="3" a="1"/>
  <c r="H39" i="3" l="1"/>
  <c r="H35" i="3"/>
  <c r="H31" i="3"/>
  <c r="H27" i="3"/>
  <c r="H23" i="3"/>
  <c r="H19" i="3"/>
  <c r="H38" i="3"/>
  <c r="H34" i="3"/>
  <c r="H30" i="3"/>
  <c r="H26" i="3"/>
  <c r="H22" i="3"/>
  <c r="H18" i="3"/>
  <c r="H37" i="3"/>
  <c r="H33" i="3"/>
  <c r="H29" i="3"/>
  <c r="H25" i="3"/>
  <c r="H21" i="3"/>
  <c r="H17" i="3"/>
  <c r="H40" i="3"/>
  <c r="H36" i="3"/>
  <c r="H32" i="3"/>
  <c r="H28" i="3"/>
  <c r="H24" i="3"/>
  <c r="H20" i="3"/>
  <c r="H16" i="3"/>
  <c r="H1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0D6B80D-D057-414B-89DB-E13CC7A119A6}" sourceFile="C:\Users\syj32\Desktop\컴활 기출\2025_기출문제집_컴활1급실기_학습자료_241206 update\02 최신기출유형\04회\공연관리.accdb" keepAlive="1" name="공연관리" type="5" refreshedVersion="8" background="1">
    <dbPr connection="Provider=Microsoft.ACE.OLEDB.12.0;User ID=Admin;Data Source=C:\Users\syj32\Desktop\컴활 기출\2025_기출문제집_컴활1급실기_학습자료_241206 update\02 최신기출유형\04회\공연관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공연예약" commandType="3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<sst xmlns="http://schemas.openxmlformats.org/spreadsheetml/2006/main" count="345" uniqueCount="81">
  <si>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</si>
  <si>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</si>
  <si>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</si>
  <si>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</si>
  <si>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</si>
  <si>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</si>
  <si>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</si>
  <si>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</si>
  <si>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</si>
  <si>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</si>
  <si>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</si>
  <si>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</si>
  <si>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</si>
  <si>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</si>
  <si>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</si>
  <si>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</si>
  <si>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</si>
  <si>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</si>
  <si>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</si>
  <si>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</si>
  <si>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</si>
  <si>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</si>
  <si>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</si>
  <si>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</si>
  <si>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</si>
  <si>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</si>
  <si>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</si>
  <si>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</si>
  <si>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</si>
  <si>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</si>
  <si>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</si>
  <si>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</si>
  <si>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</si>
  <si>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</si>
  <si>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</si>
  <si>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</si>
  <si>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</si>
  <si>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</si>
  <si>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</si>
  <si>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</si>
  <si>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</si>
  <si>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</si>
  <si>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</si>
  <si>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</si>
  <si>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</si>
  <si>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[표2]</t>
    <phoneticPr fontId="1" type="noConversion"/>
  </si>
  <si>
    <t>조건</t>
    <phoneticPr fontId="1" type="noConversion"/>
  </si>
  <si>
    <t>총합계</t>
  </si>
  <si>
    <t>2월</t>
  </si>
  <si>
    <t>4월</t>
  </si>
  <si>
    <t>5월</t>
  </si>
  <si>
    <t>6월</t>
  </si>
  <si>
    <t>8월</t>
  </si>
  <si>
    <t>값</t>
  </si>
  <si>
    <t>1사분기</t>
  </si>
  <si>
    <t>2사분기</t>
  </si>
  <si>
    <t>3사분기</t>
  </si>
  <si>
    <t>***</t>
  </si>
  <si>
    <t>최대 : 예매수량</t>
  </si>
  <si>
    <t>1사분기 최대 : 예매수량</t>
  </si>
  <si>
    <t>2사분기 최대 : 예매수량</t>
  </si>
  <si>
    <t>3사분기 최대 : 예매수량</t>
  </si>
  <si>
    <t>전체 최대 : 예매수량</t>
  </si>
  <si>
    <t>1사분기 최소 : 총금액</t>
  </si>
  <si>
    <t>2사분기 최소 : 총금액</t>
  </si>
  <si>
    <t>3사분기 최소 : 총금액</t>
  </si>
  <si>
    <t>1사분기 최소 : 예매수량</t>
  </si>
  <si>
    <t>2사분기 최소 : 예매수량</t>
  </si>
  <si>
    <t>3사분기 최소 : 예매수량</t>
  </si>
  <si>
    <t>최대 : 총금액</t>
  </si>
  <si>
    <t>1사분기 최대 : 총금액</t>
  </si>
  <si>
    <t>2사분기 최대 : 총금액</t>
  </si>
  <si>
    <t>3사분기 최대 : 총금액</t>
  </si>
  <si>
    <t>전체 최대 : 총금액</t>
  </si>
  <si>
    <t>분기</t>
  </si>
  <si>
    <t>구분</t>
    <phoneticPr fontId="1" type="noConversion"/>
  </si>
  <si>
    <t>총금액</t>
    <phoneticPr fontId="1" type="noConversion"/>
  </si>
  <si>
    <t>예매수량</t>
    <phoneticPr fontId="1" type="noConversion"/>
  </si>
  <si>
    <t>가격</t>
    <phoneticPr fontId="1" type="noConversion"/>
  </si>
  <si>
    <t>&gt;=30000</t>
    <phoneticPr fontId="1" type="noConversion"/>
  </si>
  <si>
    <t>&gt;=20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</si>
</sst>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0" xfId="0" pivotButton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0" xfId="0" applyNumberFormat="1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0" fillId="0" borderId="1" xfId="0" applyNumberFormat="1" applyBorder="1">
      <alignment vertical="center"/>
    </xf>
    <xf numFmtId="0" fontId="0" fillId="0" borderId="8" xfId="0" applyNumberFormat="1" applyBorder="1">
      <alignment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v>12월</c:v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C6-443D-B84F-B8C435954E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0</xdr:colOff>
      <xdr:row>2</xdr:row>
      <xdr:rowOff>0</xdr:rowOff>
    </xdr:from>
    <xdr:to>
      <xdr:col>6</xdr:col>
      <xdr:colOff>381054</xdr:colOff>
      <xdr:row>6</xdr:row>
      <xdr:rowOff>38146</xdr:rowOff>
    </xdr:to>
    <xdr:pic>
      <xdr:nvPicPr>
        <xdr:cNvPr id="5" name="그림 4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7A8C6BB6-ABB9-7D01-5C00-714AE00AF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00500" y="431800"/>
          <a:ext cx="1041454" cy="90174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4</xdr:col>
      <xdr:colOff>0</xdr:colOff>
      <xdr:row>14</xdr:row>
      <xdr:rowOff>0</xdr:rowOff>
    </xdr:to>
    <xdr:sp macro="[0]!서식적용" textlink="">
      <xdr:nvSpPr>
        <xdr:cNvPr id="2" name="육각형 1">
          <a:extLst>
            <a:ext uri="{FF2B5EF4-FFF2-40B4-BE49-F238E27FC236}">
              <a16:creationId xmlns:a16="http://schemas.microsoft.com/office/drawing/2014/main" id="{2DDE72D9-BAC0-C67C-7B23-93F615490DC1}"/>
            </a:ext>
          </a:extLst>
        </xdr:cNvPr>
        <xdr:cNvSpPr/>
      </xdr:nvSpPr>
      <xdr:spPr>
        <a:xfrm>
          <a:off x="1797050" y="2603500"/>
          <a:ext cx="990600" cy="43180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14</xdr:row>
      <xdr:rowOff>0</xdr:rowOff>
    </xdr:to>
    <xdr:sp macro="[0]!서식해제" textlink="">
      <xdr:nvSpPr>
        <xdr:cNvPr id="3" name="육각형 2">
          <a:extLst>
            <a:ext uri="{FF2B5EF4-FFF2-40B4-BE49-F238E27FC236}">
              <a16:creationId xmlns:a16="http://schemas.microsoft.com/office/drawing/2014/main" id="{D06BC602-31A6-622C-3C8A-97178B093AB8}"/>
            </a:ext>
          </a:extLst>
        </xdr:cNvPr>
        <xdr:cNvSpPr/>
      </xdr:nvSpPr>
      <xdr:spPr>
        <a:xfrm>
          <a:off x="2787650" y="2603500"/>
          <a:ext cx="996950" cy="43180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</xdr:row>
          <xdr:rowOff>19050</xdr:rowOff>
        </xdr:from>
        <xdr:to>
          <xdr:col>8</xdr:col>
          <xdr:colOff>831850</xdr:colOff>
          <xdr:row>2</xdr:row>
          <xdr:rowOff>114300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신영준" refreshedDate="45753.707154398151" backgroundQuery="1" createdVersion="8" refreshedVersion="8" minRefreshableVersion="3" recordCount="26" xr:uid="{212EDFB5-7CF7-4C86-BBBE-100A586FD084}">
  <cacheSource type="external" connectionId="1"/>
  <cacheFields count="9">
    <cacheField name="예약번호" numFmtId="0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>
      <sharedItems count="4">
        <s v="콘서트"/>
        <s v="무용"/>
        <s v="가족극"/>
        <s v="뮤지컬"/>
      </sharedItems>
    </cacheField>
    <cacheField name="가격" numFmtId="0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8"/>
    </cacheField>
    <cacheField name="예매수량" numFmtId="0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개월(예매일자)" numFmtId="0" databaseField="0">
      <fieldGroup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분기(예매일자)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7273241-737C-4A50-8EA7-8E866F3D5563}" name="피벗 테이블1" cacheId="4" dataOnRows="1" applyNumberFormats="0" applyBorderFormats="0" applyFontFormats="0" applyPatternFormats="0" applyAlignmentFormats="0" applyWidthHeightFormats="1" dataCaption="값" missingCaption="***" updatedVersion="8" minRefreshableVersion="3" useAutoFormatting="1" itemPrintTitles="1" mergeItem="1" createdVersion="8" indent="0" compact="0" outline="1" outlineData="1" compactData="0" multipleFieldFilters="0">
  <location ref="A4:F37" firstHeaderRow="1" firstDataRow="2" firstDataCol="3" rowPageCount="1" colPageCount="1"/>
  <pivotFields count="9">
    <pivotField compact="0" subtotalTop="0" showAll="0"/>
    <pivotField axis="axisCol" compact="0" subtotalTop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subtotalTop="0" showAll="0">
      <items count="5">
        <item x="2"/>
        <item x="1"/>
        <item x="3"/>
        <item x="0"/>
        <item t="default"/>
      </items>
    </pivotField>
    <pivotField compact="0" subtotalTop="0" showAll="0"/>
    <pivotField name="예매일자1" compact="0" subtotalTop="0" showAll="0">
      <items count="23">
        <item x="18"/>
        <item x="10"/>
        <item x="8"/>
        <item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  <item t="default"/>
      </items>
    </pivotField>
    <pivotField dataField="1" compact="0" subtotalTop="0" showAll="0">
      <items count="17">
        <item x="9"/>
        <item x="0"/>
        <item x="7"/>
        <item x="4"/>
        <item x="12"/>
        <item x="13"/>
        <item x="1"/>
        <item x="2"/>
        <item x="8"/>
        <item x="3"/>
        <item x="11"/>
        <item x="6"/>
        <item x="10"/>
        <item x="5"/>
        <item x="14"/>
        <item x="15"/>
        <item t="default"/>
      </items>
    </pivotField>
    <pivotField dataField="1" compact="0" subtotalTop="0" showAll="0"/>
    <pivotField name="예매일자" axis="axisRow" compact="0" subtotalTop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ame="분기" axis="axisRow" compact="0" subtotalTop="0" showAll="0" maxSubtotal="1" minSubtotal="1">
      <items count="8">
        <item x="0"/>
        <item x="1"/>
        <item x="2"/>
        <item x="3"/>
        <item x="4"/>
        <item x="5"/>
        <item t="max"/>
        <item t="min"/>
      </items>
    </pivotField>
  </pivotFields>
  <rowFields count="3">
    <field x="8"/>
    <field x="7"/>
    <field x="-2"/>
  </rowFields>
  <rowItems count="32">
    <i>
      <x v="1"/>
    </i>
    <i r="1">
      <x v="2"/>
    </i>
    <i r="2">
      <x/>
    </i>
    <i r="2" i="1">
      <x v="1"/>
    </i>
    <i t="max">
      <x v="1"/>
    </i>
    <i t="max" i="1">
      <x v="1"/>
    </i>
    <i t="min">
      <x v="1"/>
    </i>
    <i t="min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max">
      <x v="2"/>
    </i>
    <i t="max" i="1">
      <x v="2"/>
    </i>
    <i t="min">
      <x v="2"/>
    </i>
    <i t="min" i="1">
      <x v="2"/>
    </i>
    <i>
      <x v="3"/>
    </i>
    <i r="1">
      <x v="8"/>
    </i>
    <i r="2">
      <x/>
    </i>
    <i r="2" i="1">
      <x v="1"/>
    </i>
    <i t="max">
      <x v="3"/>
    </i>
    <i t="max" i="1">
      <x v="3"/>
    </i>
    <i t="min">
      <x v="3"/>
    </i>
    <i t="min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item="2" hier="-1"/>
  </pageFields>
  <dataFields count="2">
    <dataField name="최대 : 예매수량" fld="5" subtotal="max" baseField="7" baseItem="4" numFmtId="41"/>
    <dataField name="최대 : 총금액" fld="6" subtotal="max" baseField="7" baseItem="4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38"/>
  <sheetViews>
    <sheetView topLeftCell="A4" workbookViewId="0">
      <selection activeCell="N20" sqref="N20"/>
    </sheetView>
  </sheetViews>
  <sheetFormatPr defaultRowHeight="17"/>
  <cols>
    <col min="1" max="1" width="12.58203125" customWidth="1"/>
    <col min="3" max="3" width="13" bestFit="1" customWidth="1"/>
    <col min="6" max="6" width="10.83203125" bestFit="1" customWidth="1"/>
  </cols>
  <sheetData>
    <row r="1" spans="1:6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>
      <c r="A30" t="s">
        <v>46</v>
      </c>
    </row>
    <row r="31" spans="1:6">
      <c r="A31" t="b">
        <f>AND(DAY($A3)&gt;=20,$E3&gt;=AVERAGE($E$3:$E$28))</f>
        <v>0</v>
      </c>
    </row>
    <row r="34" spans="1:6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</sheetData>
  <phoneticPr fontId="1" type="noConversion"/>
  <conditionalFormatting sqref="A3:F28">
    <cfRule type="expression" dxfId="0" priority="1">
      <formula>OR(WEEKDAY($A3,2)=3,WEEKDAY($A3,2)=5)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workbookViewId="0">
      <selection activeCell="I6" sqref="I6"/>
    </sheetView>
  </sheetViews>
  <sheetFormatPr defaultRowHeight="17"/>
  <cols>
    <col min="1" max="1" width="8.6640625" style="29"/>
    <col min="2" max="2" width="14.75" style="29" customWidth="1"/>
    <col min="3" max="3" width="8.6640625" style="29"/>
    <col min="4" max="4" width="17" style="29" customWidth="1"/>
    <col min="5" max="5" width="10.75" style="29" customWidth="1"/>
    <col min="6" max="16384" width="8.6640625" style="29"/>
  </cols>
  <sheetData>
    <row r="2" spans="2:5" ht="17.5" thickBot="1">
      <c r="B2" s="29" t="s">
        <v>0</v>
      </c>
    </row>
    <row r="3" spans="2:5">
      <c r="B3" s="30" t="s">
        <v>3</v>
      </c>
      <c r="C3" s="31" t="s">
        <v>4</v>
      </c>
      <c r="D3" s="31" t="s">
        <v>19</v>
      </c>
      <c r="E3" s="32" t="s">
        <v>6</v>
      </c>
    </row>
    <row r="4" spans="2:5">
      <c r="B4" s="33" t="s">
        <v>17</v>
      </c>
      <c r="C4" s="34">
        <v>43000</v>
      </c>
      <c r="D4" s="34">
        <v>59</v>
      </c>
      <c r="E4" s="37">
        <f t="shared" ref="E4:E11" si="0">C4*D4</f>
        <v>2537000</v>
      </c>
    </row>
    <row r="5" spans="2:5">
      <c r="B5" s="33" t="s">
        <v>12</v>
      </c>
      <c r="C5" s="34">
        <v>31000</v>
      </c>
      <c r="D5" s="34">
        <v>56</v>
      </c>
      <c r="E5" s="37">
        <f t="shared" si="0"/>
        <v>1736000</v>
      </c>
    </row>
    <row r="6" spans="2:5">
      <c r="B6" s="33" t="s">
        <v>16</v>
      </c>
      <c r="C6" s="34">
        <v>19900</v>
      </c>
      <c r="D6" s="34">
        <v>54</v>
      </c>
      <c r="E6" s="37">
        <f t="shared" si="0"/>
        <v>1074600</v>
      </c>
    </row>
    <row r="7" spans="2:5">
      <c r="B7" s="33" t="s">
        <v>10</v>
      </c>
      <c r="C7" s="34">
        <v>23000</v>
      </c>
      <c r="D7" s="34">
        <v>40</v>
      </c>
      <c r="E7" s="37">
        <f t="shared" si="0"/>
        <v>920000</v>
      </c>
    </row>
    <row r="8" spans="2:5">
      <c r="B8" s="33" t="s">
        <v>13</v>
      </c>
      <c r="C8" s="34">
        <v>16000</v>
      </c>
      <c r="D8" s="34">
        <v>37</v>
      </c>
      <c r="E8" s="37">
        <f t="shared" si="0"/>
        <v>592000</v>
      </c>
    </row>
    <row r="9" spans="2:5">
      <c r="B9" s="33" t="s">
        <v>15</v>
      </c>
      <c r="C9" s="34">
        <v>35000</v>
      </c>
      <c r="D9" s="34">
        <v>27</v>
      </c>
      <c r="E9" s="37">
        <f t="shared" si="0"/>
        <v>945000</v>
      </c>
    </row>
    <row r="10" spans="2:5">
      <c r="B10" s="33" t="s">
        <v>8</v>
      </c>
      <c r="C10" s="34">
        <v>15000</v>
      </c>
      <c r="D10" s="34">
        <v>27</v>
      </c>
      <c r="E10" s="37">
        <f t="shared" si="0"/>
        <v>405000</v>
      </c>
    </row>
    <row r="11" spans="2:5" ht="17.5" thickBot="1">
      <c r="B11" s="35" t="s">
        <v>18</v>
      </c>
      <c r="C11" s="36">
        <v>21000</v>
      </c>
      <c r="D11" s="36">
        <v>17</v>
      </c>
      <c r="E11" s="38">
        <f t="shared" si="0"/>
        <v>357000</v>
      </c>
    </row>
  </sheetData>
  <sheetProtection sheet="1" objects="1" scenarios="1" formatRows="0" insertColumns="0"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topLeftCell="A16" workbookViewId="0">
      <selection activeCell="D8" sqref="D8:F8"/>
    </sheetView>
  </sheetViews>
  <sheetFormatPr defaultRowHeight="17"/>
  <cols>
    <col min="1" max="1" width="14.5" customWidth="1"/>
    <col min="2" max="2" width="12.33203125" bestFit="1" customWidth="1"/>
    <col min="3" max="3" width="14.25" customWidth="1"/>
    <col min="4" max="4" width="14.75" customWidth="1"/>
    <col min="5" max="5" width="17.58203125" customWidth="1"/>
    <col min="6" max="6" width="17.33203125" customWidth="1"/>
    <col min="7" max="7" width="12.75" customWidth="1"/>
    <col min="8" max="8" width="9.8320312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2" t="s">
        <v>22</v>
      </c>
      <c r="D2" s="3" t="s">
        <v>23</v>
      </c>
      <c r="E2" s="12" t="s">
        <v>24</v>
      </c>
    </row>
    <row r="3" spans="1:8">
      <c r="A3" s="3" t="s">
        <v>15</v>
      </c>
      <c r="B3" s="13">
        <f>AVERAGEIFS($F$15:$F$40,$A$15:$A$40,$A3,$E$15:$E$40,"&gt;=5")</f>
        <v>367500</v>
      </c>
      <c r="D3" s="3">
        <v>4</v>
      </c>
      <c r="E3" s="10">
        <f t="array" ref="E3">MAXA((MONTH($C$15:$C$40)=$D3)*($E$15:$E$40))</f>
        <v>32</v>
      </c>
    </row>
    <row r="4" spans="1:8">
      <c r="A4" s="3" t="s">
        <v>16</v>
      </c>
      <c r="B4" s="13">
        <f t="shared" ref="B4:B10" si="0">AVERAGEIFS($F$15:$F$40,$A$15:$A$40,$A4,$E$15:$E$40,"&gt;=5")</f>
        <v>268650</v>
      </c>
      <c r="D4" s="3">
        <v>5</v>
      </c>
      <c r="E4" s="10">
        <f t="array" ref="E4">MAXA((MONTH($C$15:$C$40)=$D4)*($E$15:$E$40))</f>
        <v>29</v>
      </c>
    </row>
    <row r="5" spans="1:8">
      <c r="A5" s="3" t="s">
        <v>17</v>
      </c>
      <c r="B5" s="13">
        <f t="shared" si="0"/>
        <v>1182500</v>
      </c>
      <c r="D5" s="3">
        <v>6</v>
      </c>
      <c r="E5" s="10">
        <f t="array" ref="E5">MAXA((MONTH($C$15:$C$40)=$D5)*($E$15:$E$40))</f>
        <v>26</v>
      </c>
    </row>
    <row r="6" spans="1:8">
      <c r="A6" s="3" t="s">
        <v>18</v>
      </c>
      <c r="B6" s="13">
        <f t="shared" si="0"/>
        <v>315000</v>
      </c>
    </row>
    <row r="7" spans="1:8">
      <c r="A7" s="3" t="s">
        <v>8</v>
      </c>
      <c r="B7" s="13">
        <f t="shared" si="0"/>
        <v>180000</v>
      </c>
      <c r="D7" s="23" t="s">
        <v>25</v>
      </c>
      <c r="E7" s="24"/>
      <c r="F7" s="25"/>
    </row>
    <row r="8" spans="1:8">
      <c r="A8" s="3" t="s">
        <v>10</v>
      </c>
      <c r="B8" s="13">
        <f t="shared" si="0"/>
        <v>437000</v>
      </c>
      <c r="D8" s="26" t="str">
        <f>TEXT(DCOUNTA(A14:F40,C14,D10:E11),"0개")</f>
        <v>4개</v>
      </c>
      <c r="E8" s="27"/>
      <c r="F8" s="28"/>
    </row>
    <row r="9" spans="1:8">
      <c r="A9" s="3" t="s">
        <v>12</v>
      </c>
      <c r="B9" s="13">
        <f t="shared" si="0"/>
        <v>558000</v>
      </c>
    </row>
    <row r="10" spans="1:8">
      <c r="A10" s="3" t="s">
        <v>13</v>
      </c>
      <c r="B10" s="13">
        <f t="shared" si="0"/>
        <v>280000</v>
      </c>
      <c r="D10" s="14" t="s">
        <v>78</v>
      </c>
      <c r="E10" s="14" t="s">
        <v>77</v>
      </c>
    </row>
    <row r="11" spans="1:8">
      <c r="D11" s="14" t="s">
        <v>79</v>
      </c>
      <c r="E11" s="14" t="s">
        <v>80</v>
      </c>
    </row>
    <row r="13" spans="1:8">
      <c r="A13" t="s">
        <v>26</v>
      </c>
    </row>
    <row r="14" spans="1:8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2" t="s">
        <v>27</v>
      </c>
      <c r="H14" s="12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1">D15*E15</f>
        <v>105000</v>
      </c>
      <c r="G15" s="15" t="str">
        <f>IF(LEFT($B15,1)="M","뮤지컬("&amp;COUNTIF($B$15:B15,"M*")&amp;")",IF(LEFT($B15,1)="C","콘서트("&amp;COUNTIF($B$15:B15,"C*")&amp;")","그외("&amp;COUNTIF($B$15:B15,"&lt;&gt;M*")-COUNTIF($B$15:B15,"C*")&amp;")"))</f>
        <v>콘서트(1)</v>
      </c>
      <c r="H15" s="16" t="str" cm="1">
        <f t="array" ref="H15">fn할인액(B15,F15)</f>
        <v xml:space="preserve"> </v>
      </c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1"/>
        <v>378100</v>
      </c>
      <c r="G16" s="15" t="str">
        <f>IF(LEFT($B16,1)="M","뮤지컬("&amp;COUNTIF($B$15:B16,"M*")&amp;")",IF(LEFT($B16,1)="C","콘서트("&amp;COUNTIF($B$15:B16,"C*")&amp;")","그외("&amp;COUNTIF($B$15:B16,"&lt;&gt;M*")-COUNTIF($B$15:B16,"C*")&amp;")"))</f>
        <v>뮤지컬(1)</v>
      </c>
      <c r="H16" s="16" cm="1">
        <f t="array" ref="H16">fn할인액(B16,F16)</f>
        <v>56715</v>
      </c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1"/>
        <v>1247000</v>
      </c>
      <c r="G17" s="15" t="str">
        <f>IF(LEFT($B17,1)="M","뮤지컬("&amp;COUNTIF($B$15:B17,"M*")&amp;")",IF(LEFT($B17,1)="C","콘서트("&amp;COUNTIF($B$15:B17,"C*")&amp;")","그외("&amp;COUNTIF($B$15:B17,"&lt;&gt;M*")-COUNTIF($B$15:B17,"C*")&amp;")"))</f>
        <v>콘서트(2)</v>
      </c>
      <c r="H17" s="16" cm="1">
        <f t="array" ref="H17">fn할인액(B17,F17)</f>
        <v>124700</v>
      </c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1"/>
        <v>315000</v>
      </c>
      <c r="G18" s="15" t="str">
        <f>IF(LEFT($B18,1)="M","뮤지컬("&amp;COUNTIF($B$15:B18,"M*")&amp;")",IF(LEFT($B18,1)="C","콘서트("&amp;COUNTIF($B$15:B18,"C*")&amp;")","그외("&amp;COUNTIF($B$15:B18,"&lt;&gt;M*")-COUNTIF($B$15:B18,"C*")&amp;")"))</f>
        <v>그외(1)</v>
      </c>
      <c r="H18" s="16" t="str" cm="1">
        <f t="array" ref="H18">fn할인액(B18,F18)</f>
        <v xml:space="preserve"> </v>
      </c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1"/>
        <v>285000</v>
      </c>
      <c r="G19" s="15" t="str">
        <f>IF(LEFT($B19,1)="M","뮤지컬("&amp;COUNTIF($B$15:B19,"M*")&amp;")",IF(LEFT($B19,1)="C","콘서트("&amp;COUNTIF($B$15:B19,"C*")&amp;")","그외("&amp;COUNTIF($B$15:B19,"&lt;&gt;M*")-COUNTIF($B$15:B19,"C*")&amp;")"))</f>
        <v>그외(2)</v>
      </c>
      <c r="H19" s="16" t="str" cm="1">
        <f t="array" ref="H19">fn할인액(B19,F19)</f>
        <v xml:space="preserve"> </v>
      </c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1"/>
        <v>350000</v>
      </c>
      <c r="G20" s="15" t="str">
        <f>IF(LEFT($B20,1)="M","뮤지컬("&amp;COUNTIF($B$15:B20,"M*")&amp;")",IF(LEFT($B20,1)="C","콘서트("&amp;COUNTIF($B$15:B20,"C*")&amp;")","그외("&amp;COUNTIF($B$15:B20,"&lt;&gt;M*")-COUNTIF($B$15:B20,"C*")&amp;")"))</f>
        <v>콘서트(3)</v>
      </c>
      <c r="H20" s="16" cm="1">
        <f t="array" ref="H20">fn할인액(B20,F20)</f>
        <v>35000</v>
      </c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1"/>
        <v>42000</v>
      </c>
      <c r="G21" s="15" t="str">
        <f>IF(LEFT($B21,1)="M","뮤지컬("&amp;COUNTIF($B$15:B21,"M*")&amp;")",IF(LEFT($B21,1)="C","콘서트("&amp;COUNTIF($B$15:B21,"C*")&amp;")","그외("&amp;COUNTIF($B$15:B21,"&lt;&gt;M*")-COUNTIF($B$15:B21,"C*")&amp;")"))</f>
        <v>그외(3)</v>
      </c>
      <c r="H21" s="16" t="str" cm="1">
        <f t="array" ref="H21">fn할인액(B21,F21)</f>
        <v xml:space="preserve"> </v>
      </c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1"/>
        <v>837000</v>
      </c>
      <c r="G22" s="15" t="str">
        <f>IF(LEFT($B22,1)="M","뮤지컬("&amp;COUNTIF($B$15:B22,"M*")&amp;")",IF(LEFT($B22,1)="C","콘서트("&amp;COUNTIF($B$15:B22,"C*")&amp;")","그외("&amp;COUNTIF($B$15:B22,"&lt;&gt;M*")-COUNTIF($B$15:B22,"C*")&amp;")"))</f>
        <v>뮤지컬(2)</v>
      </c>
      <c r="H22" s="16" cm="1">
        <f t="array" ref="H22">fn할인액(B22,F22)</f>
        <v>125550</v>
      </c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1"/>
        <v>138000</v>
      </c>
      <c r="G23" s="15" t="str">
        <f>IF(LEFT($B23,1)="M","뮤지컬("&amp;COUNTIF($B$15:B23,"M*")&amp;")",IF(LEFT($B23,1)="C","콘서트("&amp;COUNTIF($B$15:B23,"C*")&amp;")","그외("&amp;COUNTIF($B$15:B23,"&lt;&gt;M*")-COUNTIF($B$15:B23,"C*")&amp;")"))</f>
        <v>그외(4)</v>
      </c>
      <c r="H23" s="16" t="str" cm="1">
        <f t="array" ref="H23">fn할인액(B23,F23)</f>
        <v xml:space="preserve"> </v>
      </c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1"/>
        <v>80000</v>
      </c>
      <c r="G24" s="15" t="str">
        <f>IF(LEFT($B24,1)="M","뮤지컬("&amp;COUNTIF($B$15:B24,"M*")&amp;")",IF(LEFT($B24,1)="C","콘서트("&amp;COUNTIF($B$15:B24,"C*")&amp;")","그외("&amp;COUNTIF($B$15:B24,"&lt;&gt;M*")-COUNTIF($B$15:B24,"C*")&amp;")"))</f>
        <v>그외(5)</v>
      </c>
      <c r="H24" s="16" t="str" cm="1">
        <f t="array" ref="H24">fn할인액(B24,F24)</f>
        <v xml:space="preserve"> </v>
      </c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1"/>
        <v>417900</v>
      </c>
      <c r="G25" s="15" t="str">
        <f>IF(LEFT($B25,1)="M","뮤지컬("&amp;COUNTIF($B$15:B25,"M*")&amp;")",IF(LEFT($B25,1)="C","콘서트("&amp;COUNTIF($B$15:B25,"C*")&amp;")","그외("&amp;COUNTIF($B$15:B25,"&lt;&gt;M*")-COUNTIF($B$15:B25,"C*")&amp;")"))</f>
        <v>뮤지컬(3)</v>
      </c>
      <c r="H25" s="16" cm="1">
        <f t="array" ref="H25">fn할인액(B25,F25)</f>
        <v>62685</v>
      </c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1"/>
        <v>1118000</v>
      </c>
      <c r="G26" s="15" t="str">
        <f>IF(LEFT($B26,1)="M","뮤지컬("&amp;COUNTIF($B$15:B26,"M*")&amp;")",IF(LEFT($B26,1)="C","콘서트("&amp;COUNTIF($B$15:B26,"C*")&amp;")","그외("&amp;COUNTIF($B$15:B26,"&lt;&gt;M*")-COUNTIF($B$15:B26,"C*")&amp;")"))</f>
        <v>콘서트(4)</v>
      </c>
      <c r="H26" s="16" cm="1">
        <f t="array" ref="H26">fn할인액(B26,F26)</f>
        <v>111800</v>
      </c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1"/>
        <v>45000</v>
      </c>
      <c r="G27" s="15" t="str">
        <f>IF(LEFT($B27,1)="M","뮤지컬("&amp;COUNTIF($B$15:B27,"M*")&amp;")",IF(LEFT($B27,1)="C","콘서트("&amp;COUNTIF($B$15:B27,"C*")&amp;")","그외("&amp;COUNTIF($B$15:B27,"&lt;&gt;M*")-COUNTIF($B$15:B27,"C*")&amp;")"))</f>
        <v>그외(6)</v>
      </c>
      <c r="H27" s="16" t="str" cm="1">
        <f t="array" ref="H27">fn할인액(B27,F27)</f>
        <v xml:space="preserve"> </v>
      </c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1"/>
        <v>736000</v>
      </c>
      <c r="G28" s="15" t="str">
        <f>IF(LEFT($B28,1)="M","뮤지컬("&amp;COUNTIF($B$15:B28,"M*")&amp;")",IF(LEFT($B28,1)="C","콘서트("&amp;COUNTIF($B$15:B28,"C*")&amp;")","그외("&amp;COUNTIF($B$15:B28,"&lt;&gt;M*")-COUNTIF($B$15:B28,"C*")&amp;")"))</f>
        <v>그외(7)</v>
      </c>
      <c r="H28" s="16" t="str" cm="1">
        <f t="array" ref="H28">fn할인액(B28,F28)</f>
        <v xml:space="preserve"> </v>
      </c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1"/>
        <v>62000</v>
      </c>
      <c r="G29" s="15" t="str">
        <f>IF(LEFT($B29,1)="M","뮤지컬("&amp;COUNTIF($B$15:B29,"M*")&amp;")",IF(LEFT($B29,1)="C","콘서트("&amp;COUNTIF($B$15:B29,"C*")&amp;")","그외("&amp;COUNTIF($B$15:B29,"&lt;&gt;M*")-COUNTIF($B$15:B29,"C*")&amp;")"))</f>
        <v>뮤지컬(4)</v>
      </c>
      <c r="H29" s="16" t="str" cm="1">
        <f t="array" ref="H29">fn할인액(B29,F29)</f>
        <v xml:space="preserve"> </v>
      </c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1"/>
        <v>480000</v>
      </c>
      <c r="G30" s="15" t="str">
        <f>IF(LEFT($B30,1)="M","뮤지컬("&amp;COUNTIF($B$15:B30,"M*")&amp;")",IF(LEFT($B30,1)="C","콘서트("&amp;COUNTIF($B$15:B30,"C*")&amp;")","그외("&amp;COUNTIF($B$15:B30,"&lt;&gt;M*")-COUNTIF($B$15:B30,"C*")&amp;")"))</f>
        <v>그외(8)</v>
      </c>
      <c r="H30" s="16" t="str" cm="1">
        <f t="array" ref="H30">fn할인액(B30,F30)</f>
        <v xml:space="preserve"> </v>
      </c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1"/>
        <v>105000</v>
      </c>
      <c r="G31" s="15" t="str">
        <f>IF(LEFT($B31,1)="M","뮤지컬("&amp;COUNTIF($B$15:B31,"M*")&amp;")",IF(LEFT($B31,1)="C","콘서트("&amp;COUNTIF($B$15:B31,"C*")&amp;")","그외("&amp;COUNTIF($B$15:B31,"&lt;&gt;M*")-COUNTIF($B$15:B31,"C*")&amp;")"))</f>
        <v>콘서트(5)</v>
      </c>
      <c r="H31" s="16" t="str" cm="1">
        <f t="array" ref="H31">fn할인액(B31,F31)</f>
        <v xml:space="preserve"> </v>
      </c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1"/>
        <v>32000</v>
      </c>
      <c r="G32" s="15" t="str">
        <f>IF(LEFT($B32,1)="M","뮤지컬("&amp;COUNTIF($B$15:B32,"M*")&amp;")",IF(LEFT($B32,1)="C","콘서트("&amp;COUNTIF($B$15:B32,"C*")&amp;")","그외("&amp;COUNTIF($B$15:B32,"&lt;&gt;M*")-COUNTIF($B$15:B32,"C*")&amp;")"))</f>
        <v>그외(9)</v>
      </c>
      <c r="H32" s="16" t="str" cm="1">
        <f t="array" ref="H32">fn할인액(B32,F32)</f>
        <v xml:space="preserve"> </v>
      </c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1"/>
        <v>385000</v>
      </c>
      <c r="G33" s="15" t="str">
        <f>IF(LEFT($B33,1)="M","뮤지컬("&amp;COUNTIF($B$15:B33,"M*")&amp;")",IF(LEFT($B33,1)="C","콘서트("&amp;COUNTIF($B$15:B33,"C*")&amp;")","그외("&amp;COUNTIF($B$15:B33,"&lt;&gt;M*")-COUNTIF($B$15:B33,"C*")&amp;")"))</f>
        <v>콘서트(6)</v>
      </c>
      <c r="H33" s="16" cm="1">
        <f t="array" ref="H33">fn할인액(B33,F33)</f>
        <v>38500</v>
      </c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1"/>
        <v>651000</v>
      </c>
      <c r="G34" s="15" t="str">
        <f>IF(LEFT($B34,1)="M","뮤지컬("&amp;COUNTIF($B$15:B34,"M*")&amp;")",IF(LEFT($B34,1)="C","콘서트("&amp;COUNTIF($B$15:B34,"C*")&amp;")","그외("&amp;COUNTIF($B$15:B34,"&lt;&gt;M*")-COUNTIF($B$15:B34,"C*")&amp;")"))</f>
        <v>뮤지컬(5)</v>
      </c>
      <c r="H34" s="16" cm="1">
        <f t="array" ref="H34">fn할인액(B34,F34)</f>
        <v>97650</v>
      </c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1"/>
        <v>75000</v>
      </c>
      <c r="G35" s="15" t="str">
        <f>IF(LEFT($B35,1)="M","뮤지컬("&amp;COUNTIF($B$15:B35,"M*")&amp;")",IF(LEFT($B35,1)="C","콘서트("&amp;COUNTIF($B$15:B35,"C*")&amp;")","그외("&amp;COUNTIF($B$15:B35,"&lt;&gt;M*")-COUNTIF($B$15:B35,"C*")&amp;")"))</f>
        <v>그외(10)</v>
      </c>
      <c r="H35" s="16" t="str" cm="1">
        <f t="array" ref="H35">fn할인액(B35,F35)</f>
        <v xml:space="preserve"> </v>
      </c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1"/>
        <v>179100</v>
      </c>
      <c r="G36" s="15" t="str">
        <f>IF(LEFT($B36,1)="M","뮤지컬("&amp;COUNTIF($B$15:B36,"M*")&amp;")",IF(LEFT($B36,1)="C","콘서트("&amp;COUNTIF($B$15:B36,"C*")&amp;")","그외("&amp;COUNTIF($B$15:B36,"&lt;&gt;M*")-COUNTIF($B$15:B36,"C*")&amp;")"))</f>
        <v>뮤지컬(6)</v>
      </c>
      <c r="H36" s="16" t="str" cm="1">
        <f t="array" ref="H36">fn할인액(B36,F36)</f>
        <v xml:space="preserve"> </v>
      </c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1"/>
        <v>99500</v>
      </c>
      <c r="G37" s="15" t="str">
        <f>IF(LEFT($B37,1)="M","뮤지컬("&amp;COUNTIF($B$15:B37,"M*")&amp;")",IF(LEFT($B37,1)="C","콘서트("&amp;COUNTIF($B$15:B37,"C*")&amp;")","그외("&amp;COUNTIF($B$15:B37,"&lt;&gt;M*")-COUNTIF($B$15:B37,"C*")&amp;")"))</f>
        <v>뮤지컬(7)</v>
      </c>
      <c r="H37" s="16" t="str" cm="1">
        <f t="array" ref="H37">fn할인액(B37,F37)</f>
        <v xml:space="preserve"> </v>
      </c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1"/>
        <v>186000</v>
      </c>
      <c r="G38" s="15" t="str">
        <f>IF(LEFT($B38,1)="M","뮤지컬("&amp;COUNTIF($B$15:B38,"M*")&amp;")",IF(LEFT($B38,1)="C","콘서트("&amp;COUNTIF($B$15:B38,"C*")&amp;")","그외("&amp;COUNTIF($B$15:B38,"&lt;&gt;M*")-COUNTIF($B$15:B38,"C*")&amp;")"))</f>
        <v>뮤지컬(8)</v>
      </c>
      <c r="H38" s="16" t="str" cm="1">
        <f t="array" ref="H38">fn할인액(B38,F38)</f>
        <v xml:space="preserve"> </v>
      </c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1"/>
        <v>172000</v>
      </c>
      <c r="G39" s="15" t="str">
        <f>IF(LEFT($B39,1)="M","뮤지컬("&amp;COUNTIF($B$15:B39,"M*")&amp;")",IF(LEFT($B39,1)="C","콘서트("&amp;COUNTIF($B$15:B39,"C*")&amp;")","그외("&amp;COUNTIF($B$15:B39,"&lt;&gt;M*")-COUNTIF($B$15:B39,"C*")&amp;")"))</f>
        <v>콘서트(7)</v>
      </c>
      <c r="H39" s="16" t="str" cm="1">
        <f t="array" ref="H39">fn할인액(B39,F39)</f>
        <v xml:space="preserve"> </v>
      </c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1"/>
        <v>46000</v>
      </c>
      <c r="G40" s="15" t="str">
        <f>IF(LEFT($B40,1)="M","뮤지컬("&amp;COUNTIF($B$15:B40,"M*")&amp;")",IF(LEFT($B40,1)="C","콘서트("&amp;COUNTIF($B$15:B40,"C*")&amp;")","그외("&amp;COUNTIF($B$15:B40,"&lt;&gt;M*")-COUNTIF($B$15:B40,"C*")&amp;")"))</f>
        <v>그외(11)</v>
      </c>
      <c r="H40" s="16" t="str" cm="1">
        <f t="array" ref="H40">fn할인액(B40,F40)</f>
        <v xml:space="preserve"> </v>
      </c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37"/>
  <sheetViews>
    <sheetView workbookViewId="0">
      <selection activeCell="A10" sqref="A10"/>
    </sheetView>
  </sheetViews>
  <sheetFormatPr defaultRowHeight="17"/>
  <cols>
    <col min="1" max="1" width="22.25" bestFit="1" customWidth="1"/>
    <col min="2" max="2" width="12.83203125" bestFit="1" customWidth="1"/>
    <col min="3" max="3" width="14.25" bestFit="1" customWidth="1"/>
    <col min="4" max="5" width="12.83203125" bestFit="1" customWidth="1"/>
    <col min="6" max="7" width="9.83203125" bestFit="1" customWidth="1"/>
    <col min="8" max="8" width="15.1640625" bestFit="1" customWidth="1"/>
    <col min="9" max="12" width="10.75" bestFit="1" customWidth="1"/>
    <col min="13" max="13" width="13.25" bestFit="1" customWidth="1"/>
    <col min="14" max="14" width="9.83203125" bestFit="1" customWidth="1"/>
    <col min="15" max="15" width="12.5" bestFit="1" customWidth="1"/>
    <col min="16" max="16" width="14.5" bestFit="1" customWidth="1"/>
    <col min="17" max="17" width="12.5" bestFit="1" customWidth="1"/>
    <col min="18" max="18" width="19.1640625" bestFit="1" customWidth="1"/>
    <col min="19" max="19" width="17.1640625" bestFit="1" customWidth="1"/>
  </cols>
  <sheetData>
    <row r="2" spans="1:6">
      <c r="A2" s="39" t="s">
        <v>2</v>
      </c>
      <c r="B2" t="s">
        <v>11</v>
      </c>
    </row>
    <row r="4" spans="1:6">
      <c r="A4" s="40"/>
      <c r="B4" s="40"/>
      <c r="C4" s="40"/>
      <c r="D4" s="41" t="s">
        <v>3</v>
      </c>
      <c r="E4" s="40"/>
      <c r="F4" s="40"/>
    </row>
    <row r="5" spans="1:6">
      <c r="A5" s="41" t="s">
        <v>74</v>
      </c>
      <c r="B5" s="41" t="s">
        <v>1</v>
      </c>
      <c r="C5" s="41" t="s">
        <v>53</v>
      </c>
      <c r="D5" s="42" t="s">
        <v>12</v>
      </c>
      <c r="E5" s="42" t="s">
        <v>16</v>
      </c>
      <c r="F5" s="42" t="s">
        <v>47</v>
      </c>
    </row>
    <row r="6" spans="1:6">
      <c r="A6" s="40" t="s">
        <v>54</v>
      </c>
      <c r="B6" s="40"/>
      <c r="C6" s="40"/>
      <c r="D6" s="43"/>
      <c r="E6" s="43"/>
      <c r="F6" s="43"/>
    </row>
    <row r="7" spans="1:6">
      <c r="A7" s="40"/>
      <c r="B7" s="40" t="s">
        <v>48</v>
      </c>
      <c r="C7" s="40"/>
      <c r="D7" s="43"/>
      <c r="E7" s="43"/>
      <c r="F7" s="43"/>
    </row>
    <row r="8" spans="1:6">
      <c r="A8" s="40"/>
      <c r="B8" s="40"/>
      <c r="C8" s="40" t="s">
        <v>58</v>
      </c>
      <c r="D8" s="43">
        <v>27</v>
      </c>
      <c r="E8" s="43">
        <v>21</v>
      </c>
      <c r="F8" s="43">
        <v>27</v>
      </c>
    </row>
    <row r="9" spans="1:6">
      <c r="A9" s="40"/>
      <c r="B9" s="40"/>
      <c r="C9" s="40" t="s">
        <v>69</v>
      </c>
      <c r="D9" s="43">
        <v>837000</v>
      </c>
      <c r="E9" s="43">
        <v>417900</v>
      </c>
      <c r="F9" s="43">
        <v>837000</v>
      </c>
    </row>
    <row r="10" spans="1:6">
      <c r="A10" s="40" t="s">
        <v>59</v>
      </c>
      <c r="B10" s="40"/>
      <c r="C10" s="40"/>
      <c r="D10" s="43">
        <v>27</v>
      </c>
      <c r="E10" s="43">
        <v>21</v>
      </c>
      <c r="F10" s="43">
        <v>27</v>
      </c>
    </row>
    <row r="11" spans="1:6">
      <c r="A11" s="40" t="s">
        <v>70</v>
      </c>
      <c r="B11" s="40"/>
      <c r="C11" s="40"/>
      <c r="D11" s="43">
        <v>837000</v>
      </c>
      <c r="E11" s="43">
        <v>417900</v>
      </c>
      <c r="F11" s="43">
        <v>837000</v>
      </c>
    </row>
    <row r="12" spans="1:6">
      <c r="A12" s="40" t="s">
        <v>66</v>
      </c>
      <c r="B12" s="40"/>
      <c r="C12" s="40"/>
      <c r="D12" s="43">
        <v>27</v>
      </c>
      <c r="E12" s="43">
        <v>21</v>
      </c>
      <c r="F12" s="43">
        <v>21</v>
      </c>
    </row>
    <row r="13" spans="1:6">
      <c r="A13" s="40" t="s">
        <v>63</v>
      </c>
      <c r="B13" s="40"/>
      <c r="C13" s="40"/>
      <c r="D13" s="43">
        <v>837000</v>
      </c>
      <c r="E13" s="43">
        <v>417900</v>
      </c>
      <c r="F13" s="43">
        <v>417900</v>
      </c>
    </row>
    <row r="14" spans="1:6">
      <c r="A14" s="40" t="s">
        <v>55</v>
      </c>
      <c r="B14" s="40"/>
      <c r="C14" s="40"/>
      <c r="D14" s="43"/>
      <c r="E14" s="43"/>
      <c r="F14" s="43"/>
    </row>
    <row r="15" spans="1:6">
      <c r="A15" s="40"/>
      <c r="B15" s="40" t="s">
        <v>49</v>
      </c>
      <c r="C15" s="40"/>
      <c r="D15" s="43"/>
      <c r="E15" s="43"/>
      <c r="F15" s="43"/>
    </row>
    <row r="16" spans="1:6">
      <c r="A16" s="40"/>
      <c r="B16" s="40"/>
      <c r="C16" s="40" t="s">
        <v>58</v>
      </c>
      <c r="D16" s="43">
        <v>6</v>
      </c>
      <c r="E16" s="43">
        <v>19</v>
      </c>
      <c r="F16" s="43">
        <v>19</v>
      </c>
    </row>
    <row r="17" spans="1:6">
      <c r="A17" s="40"/>
      <c r="B17" s="40"/>
      <c r="C17" s="40" t="s">
        <v>69</v>
      </c>
      <c r="D17" s="43">
        <v>186000</v>
      </c>
      <c r="E17" s="43">
        <v>378100</v>
      </c>
      <c r="F17" s="43">
        <v>378100</v>
      </c>
    </row>
    <row r="18" spans="1:6">
      <c r="A18" s="40"/>
      <c r="B18" s="40" t="s">
        <v>50</v>
      </c>
      <c r="C18" s="40"/>
      <c r="D18" s="43"/>
      <c r="E18" s="43"/>
      <c r="F18" s="43"/>
    </row>
    <row r="19" spans="1:6">
      <c r="A19" s="40"/>
      <c r="B19" s="40"/>
      <c r="C19" s="40" t="s">
        <v>58</v>
      </c>
      <c r="D19" s="43">
        <v>21</v>
      </c>
      <c r="E19" s="43" t="s">
        <v>57</v>
      </c>
      <c r="F19" s="43">
        <v>21</v>
      </c>
    </row>
    <row r="20" spans="1:6">
      <c r="A20" s="40"/>
      <c r="B20" s="40"/>
      <c r="C20" s="40" t="s">
        <v>69</v>
      </c>
      <c r="D20" s="43">
        <v>651000</v>
      </c>
      <c r="E20" s="43" t="s">
        <v>57</v>
      </c>
      <c r="F20" s="43">
        <v>651000</v>
      </c>
    </row>
    <row r="21" spans="1:6">
      <c r="A21" s="40"/>
      <c r="B21" s="40" t="s">
        <v>51</v>
      </c>
      <c r="C21" s="40"/>
      <c r="D21" s="43"/>
      <c r="E21" s="43"/>
      <c r="F21" s="43"/>
    </row>
    <row r="22" spans="1:6">
      <c r="A22" s="40"/>
      <c r="B22" s="40"/>
      <c r="C22" s="40" t="s">
        <v>58</v>
      </c>
      <c r="D22" s="43" t="s">
        <v>57</v>
      </c>
      <c r="E22" s="43">
        <v>9</v>
      </c>
      <c r="F22" s="43">
        <v>9</v>
      </c>
    </row>
    <row r="23" spans="1:6">
      <c r="A23" s="40"/>
      <c r="B23" s="40"/>
      <c r="C23" s="40" t="s">
        <v>69</v>
      </c>
      <c r="D23" s="43" t="s">
        <v>57</v>
      </c>
      <c r="E23" s="43">
        <v>179100</v>
      </c>
      <c r="F23" s="43">
        <v>179100</v>
      </c>
    </row>
    <row r="24" spans="1:6">
      <c r="A24" s="40" t="s">
        <v>60</v>
      </c>
      <c r="B24" s="40"/>
      <c r="C24" s="40"/>
      <c r="D24" s="43">
        <v>21</v>
      </c>
      <c r="E24" s="43">
        <v>19</v>
      </c>
      <c r="F24" s="43">
        <v>21</v>
      </c>
    </row>
    <row r="25" spans="1:6">
      <c r="A25" s="40" t="s">
        <v>71</v>
      </c>
      <c r="B25" s="40"/>
      <c r="C25" s="40"/>
      <c r="D25" s="43">
        <v>651000</v>
      </c>
      <c r="E25" s="43">
        <v>378100</v>
      </c>
      <c r="F25" s="43">
        <v>651000</v>
      </c>
    </row>
    <row r="26" spans="1:6">
      <c r="A26" s="40" t="s">
        <v>67</v>
      </c>
      <c r="B26" s="40"/>
      <c r="C26" s="40"/>
      <c r="D26" s="43">
        <v>2</v>
      </c>
      <c r="E26" s="43">
        <v>9</v>
      </c>
      <c r="F26" s="43">
        <v>2</v>
      </c>
    </row>
    <row r="27" spans="1:6">
      <c r="A27" s="40" t="s">
        <v>64</v>
      </c>
      <c r="B27" s="40"/>
      <c r="C27" s="40"/>
      <c r="D27" s="43">
        <v>62000</v>
      </c>
      <c r="E27" s="43">
        <v>179100</v>
      </c>
      <c r="F27" s="43">
        <v>62000</v>
      </c>
    </row>
    <row r="28" spans="1:6">
      <c r="A28" s="40" t="s">
        <v>56</v>
      </c>
      <c r="B28" s="40"/>
      <c r="C28" s="40"/>
      <c r="D28" s="43"/>
      <c r="E28" s="43"/>
      <c r="F28" s="43"/>
    </row>
    <row r="29" spans="1:6">
      <c r="A29" s="40"/>
      <c r="B29" s="40" t="s">
        <v>52</v>
      </c>
      <c r="C29" s="40"/>
      <c r="D29" s="43"/>
      <c r="E29" s="43"/>
      <c r="F29" s="43"/>
    </row>
    <row r="30" spans="1:6">
      <c r="A30" s="40"/>
      <c r="B30" s="40"/>
      <c r="C30" s="40" t="s">
        <v>58</v>
      </c>
      <c r="D30" s="43" t="s">
        <v>57</v>
      </c>
      <c r="E30" s="43">
        <v>5</v>
      </c>
      <c r="F30" s="43">
        <v>5</v>
      </c>
    </row>
    <row r="31" spans="1:6">
      <c r="A31" s="40"/>
      <c r="B31" s="40"/>
      <c r="C31" s="40" t="s">
        <v>69</v>
      </c>
      <c r="D31" s="43" t="s">
        <v>57</v>
      </c>
      <c r="E31" s="43">
        <v>99500</v>
      </c>
      <c r="F31" s="43">
        <v>99500</v>
      </c>
    </row>
    <row r="32" spans="1:6">
      <c r="A32" s="40" t="s">
        <v>61</v>
      </c>
      <c r="B32" s="40"/>
      <c r="C32" s="40"/>
      <c r="D32" s="43" t="s">
        <v>57</v>
      </c>
      <c r="E32" s="43">
        <v>5</v>
      </c>
      <c r="F32" s="43">
        <v>5</v>
      </c>
    </row>
    <row r="33" spans="1:6">
      <c r="A33" s="40" t="s">
        <v>72</v>
      </c>
      <c r="B33" s="40"/>
      <c r="C33" s="40"/>
      <c r="D33" s="43" t="s">
        <v>57</v>
      </c>
      <c r="E33" s="43">
        <v>99500</v>
      </c>
      <c r="F33" s="43">
        <v>99500</v>
      </c>
    </row>
    <row r="34" spans="1:6">
      <c r="A34" s="40" t="s">
        <v>68</v>
      </c>
      <c r="B34" s="40"/>
      <c r="C34" s="40"/>
      <c r="D34" s="43" t="s">
        <v>57</v>
      </c>
      <c r="E34" s="43">
        <v>5</v>
      </c>
      <c r="F34" s="43">
        <v>5</v>
      </c>
    </row>
    <row r="35" spans="1:6">
      <c r="A35" s="40" t="s">
        <v>65</v>
      </c>
      <c r="B35" s="40"/>
      <c r="C35" s="40"/>
      <c r="D35" s="43" t="s">
        <v>57</v>
      </c>
      <c r="E35" s="43">
        <v>99500</v>
      </c>
      <c r="F35" s="43">
        <v>99500</v>
      </c>
    </row>
    <row r="36" spans="1:6">
      <c r="A36" s="40" t="s">
        <v>62</v>
      </c>
      <c r="B36" s="40"/>
      <c r="C36" s="40"/>
      <c r="D36" s="43">
        <v>27</v>
      </c>
      <c r="E36" s="43">
        <v>21</v>
      </c>
      <c r="F36" s="43">
        <v>27</v>
      </c>
    </row>
    <row r="37" spans="1:6">
      <c r="A37" s="40" t="s">
        <v>73</v>
      </c>
      <c r="B37" s="40"/>
      <c r="C37" s="40"/>
      <c r="D37" s="43">
        <v>837000</v>
      </c>
      <c r="E37" s="43">
        <v>417900</v>
      </c>
      <c r="F37" s="43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K28"/>
  <sheetViews>
    <sheetView workbookViewId="0">
      <selection activeCell="I3" sqref="I3:J7"/>
    </sheetView>
  </sheetViews>
  <sheetFormatPr defaultRowHeight="17"/>
  <cols>
    <col min="1" max="1" width="2.25" customWidth="1"/>
    <col min="2" max="2" width="13.58203125" customWidth="1"/>
    <col min="4" max="4" width="12" customWidth="1"/>
    <col min="6" max="6" width="10" customWidth="1"/>
    <col min="7" max="7" width="10.83203125" bestFit="1" customWidth="1"/>
    <col min="8" max="8" width="2.25" customWidth="1"/>
  </cols>
  <sheetData>
    <row r="2" spans="2:11">
      <c r="B2" t="s">
        <v>0</v>
      </c>
      <c r="I2" t="s">
        <v>45</v>
      </c>
    </row>
    <row r="3" spans="2:11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  <c r="I3" s="3" t="s">
        <v>75</v>
      </c>
      <c r="J3" s="3" t="s">
        <v>76</v>
      </c>
      <c r="K3" s="3" t="s">
        <v>77</v>
      </c>
    </row>
    <row r="4" spans="2:11">
      <c r="B4" t="s">
        <v>13</v>
      </c>
      <c r="C4" t="s">
        <v>9</v>
      </c>
      <c r="D4" s="44">
        <v>43839</v>
      </c>
      <c r="E4" s="45">
        <v>16000</v>
      </c>
      <c r="F4">
        <v>5</v>
      </c>
      <c r="G4" s="45">
        <v>80000</v>
      </c>
      <c r="I4" t="s">
        <v>9</v>
      </c>
      <c r="J4" s="45">
        <v>233625</v>
      </c>
      <c r="K4">
        <v>94</v>
      </c>
    </row>
    <row r="5" spans="2:11">
      <c r="B5" t="s">
        <v>12</v>
      </c>
      <c r="C5" t="s">
        <v>11</v>
      </c>
      <c r="D5" s="44">
        <v>43862</v>
      </c>
      <c r="E5" s="45">
        <v>31000</v>
      </c>
      <c r="F5">
        <v>27</v>
      </c>
      <c r="G5" s="45">
        <v>837000</v>
      </c>
      <c r="I5" t="s">
        <v>11</v>
      </c>
      <c r="J5" s="45">
        <v>351325</v>
      </c>
      <c r="K5">
        <v>110</v>
      </c>
    </row>
    <row r="6" spans="2:11">
      <c r="B6" t="s">
        <v>18</v>
      </c>
      <c r="C6" t="s">
        <v>9</v>
      </c>
      <c r="D6" s="44">
        <v>43866</v>
      </c>
      <c r="E6" s="45">
        <v>21000</v>
      </c>
      <c r="F6">
        <v>15</v>
      </c>
      <c r="G6" s="45">
        <v>315000</v>
      </c>
      <c r="I6" t="s">
        <v>7</v>
      </c>
      <c r="J6" s="45">
        <v>135000</v>
      </c>
      <c r="K6">
        <v>27</v>
      </c>
    </row>
    <row r="7" spans="2:11">
      <c r="B7" t="s">
        <v>16</v>
      </c>
      <c r="C7" t="s">
        <v>11</v>
      </c>
      <c r="D7" s="44">
        <v>43873</v>
      </c>
      <c r="E7" s="45">
        <v>19900</v>
      </c>
      <c r="F7">
        <v>21</v>
      </c>
      <c r="G7" s="45">
        <v>417900</v>
      </c>
      <c r="I7" t="s">
        <v>14</v>
      </c>
      <c r="J7" s="45">
        <v>562833.33333333337</v>
      </c>
      <c r="K7">
        <v>83</v>
      </c>
    </row>
    <row r="8" spans="2:11">
      <c r="B8" t="s">
        <v>8</v>
      </c>
      <c r="C8" t="s">
        <v>7</v>
      </c>
      <c r="D8" s="44">
        <v>43914</v>
      </c>
      <c r="E8" s="45">
        <v>15000</v>
      </c>
      <c r="F8">
        <v>5</v>
      </c>
      <c r="G8" s="45">
        <v>75000</v>
      </c>
      <c r="J8" s="45"/>
    </row>
    <row r="9" spans="2:11">
      <c r="B9" t="s">
        <v>12</v>
      </c>
      <c r="C9" t="s">
        <v>11</v>
      </c>
      <c r="D9" s="44">
        <v>43923</v>
      </c>
      <c r="E9" s="45">
        <v>31000</v>
      </c>
      <c r="F9">
        <v>6</v>
      </c>
      <c r="G9" s="45">
        <v>186000</v>
      </c>
      <c r="J9" s="45"/>
    </row>
    <row r="10" spans="2:11">
      <c r="B10" t="s">
        <v>13</v>
      </c>
      <c r="C10" t="s">
        <v>9</v>
      </c>
      <c r="D10" s="44">
        <v>43926</v>
      </c>
      <c r="E10" s="45">
        <v>16000</v>
      </c>
      <c r="F10">
        <v>2</v>
      </c>
      <c r="G10" s="45">
        <v>32000</v>
      </c>
      <c r="J10" s="45"/>
    </row>
    <row r="11" spans="2:11">
      <c r="B11" t="s">
        <v>16</v>
      </c>
      <c r="C11" t="s">
        <v>11</v>
      </c>
      <c r="D11" s="44">
        <v>43926</v>
      </c>
      <c r="E11" s="45">
        <v>19900</v>
      </c>
      <c r="F11">
        <v>19</v>
      </c>
      <c r="G11" s="45">
        <v>378100</v>
      </c>
      <c r="J11" s="45"/>
    </row>
    <row r="12" spans="2:11">
      <c r="B12" t="s">
        <v>10</v>
      </c>
      <c r="C12" t="s">
        <v>9</v>
      </c>
      <c r="D12" s="44">
        <v>43928</v>
      </c>
      <c r="E12" s="45">
        <v>23000</v>
      </c>
      <c r="F12">
        <v>6</v>
      </c>
      <c r="G12" s="45">
        <v>138000</v>
      </c>
    </row>
    <row r="13" spans="2:11">
      <c r="B13" t="s">
        <v>10</v>
      </c>
      <c r="C13" t="s">
        <v>9</v>
      </c>
      <c r="D13" s="44">
        <v>43929</v>
      </c>
      <c r="E13" s="45">
        <v>23000</v>
      </c>
      <c r="F13">
        <v>32</v>
      </c>
      <c r="G13" s="45">
        <v>736000</v>
      </c>
    </row>
    <row r="14" spans="2:11">
      <c r="B14" t="s">
        <v>18</v>
      </c>
      <c r="C14" t="s">
        <v>9</v>
      </c>
      <c r="D14" s="44">
        <v>43954</v>
      </c>
      <c r="E14" s="45">
        <v>21000</v>
      </c>
      <c r="F14">
        <v>2</v>
      </c>
      <c r="G14" s="45">
        <v>42000</v>
      </c>
    </row>
    <row r="15" spans="2:11">
      <c r="B15" t="s">
        <v>12</v>
      </c>
      <c r="C15" t="s">
        <v>11</v>
      </c>
      <c r="D15" s="44">
        <v>43958</v>
      </c>
      <c r="E15" s="45">
        <v>31000</v>
      </c>
      <c r="F15">
        <v>21</v>
      </c>
      <c r="G15" s="45">
        <v>651000</v>
      </c>
    </row>
    <row r="16" spans="2:11">
      <c r="B16" t="s">
        <v>17</v>
      </c>
      <c r="C16" t="s">
        <v>14</v>
      </c>
      <c r="D16" s="44">
        <v>43959</v>
      </c>
      <c r="E16" s="45">
        <v>43000</v>
      </c>
      <c r="F16">
        <v>29</v>
      </c>
      <c r="G16" s="45">
        <v>1247000</v>
      </c>
    </row>
    <row r="17" spans="2:7">
      <c r="B17" t="s">
        <v>12</v>
      </c>
      <c r="C17" t="s">
        <v>11</v>
      </c>
      <c r="D17" s="44">
        <v>43962</v>
      </c>
      <c r="E17" s="45">
        <v>31000</v>
      </c>
      <c r="F17">
        <v>2</v>
      </c>
      <c r="G17" s="45">
        <v>62000</v>
      </c>
    </row>
    <row r="18" spans="2:7">
      <c r="B18" t="s">
        <v>15</v>
      </c>
      <c r="C18" t="s">
        <v>14</v>
      </c>
      <c r="D18" s="44">
        <v>43970</v>
      </c>
      <c r="E18" s="45">
        <v>35000</v>
      </c>
      <c r="F18">
        <v>11</v>
      </c>
      <c r="G18" s="45">
        <v>385000</v>
      </c>
    </row>
    <row r="19" spans="2:7">
      <c r="B19" t="s">
        <v>10</v>
      </c>
      <c r="C19" t="s">
        <v>9</v>
      </c>
      <c r="D19" s="44">
        <v>43984</v>
      </c>
      <c r="E19" s="45">
        <v>23000</v>
      </c>
      <c r="F19">
        <v>2</v>
      </c>
      <c r="G19" s="45">
        <v>46000</v>
      </c>
    </row>
    <row r="20" spans="2:7">
      <c r="B20" t="s">
        <v>17</v>
      </c>
      <c r="C20" t="s">
        <v>14</v>
      </c>
      <c r="D20" s="44">
        <v>43984</v>
      </c>
      <c r="E20" s="45">
        <v>43000</v>
      </c>
      <c r="F20">
        <v>26</v>
      </c>
      <c r="G20" s="45">
        <v>1118000</v>
      </c>
    </row>
    <row r="21" spans="2:7">
      <c r="B21" t="s">
        <v>15</v>
      </c>
      <c r="C21" t="s">
        <v>14</v>
      </c>
      <c r="D21" s="44">
        <v>43987</v>
      </c>
      <c r="E21" s="45">
        <v>35000</v>
      </c>
      <c r="F21">
        <v>10</v>
      </c>
      <c r="G21" s="45">
        <v>350000</v>
      </c>
    </row>
    <row r="22" spans="2:7">
      <c r="B22" t="s">
        <v>16</v>
      </c>
      <c r="C22" t="s">
        <v>11</v>
      </c>
      <c r="D22" s="44">
        <v>43990</v>
      </c>
      <c r="E22" s="45">
        <v>19900</v>
      </c>
      <c r="F22">
        <v>9</v>
      </c>
      <c r="G22" s="45">
        <v>179100</v>
      </c>
    </row>
    <row r="23" spans="2:7">
      <c r="B23" t="s">
        <v>8</v>
      </c>
      <c r="C23" t="s">
        <v>7</v>
      </c>
      <c r="D23" s="44">
        <v>43991</v>
      </c>
      <c r="E23" s="45">
        <v>15000</v>
      </c>
      <c r="F23">
        <v>3</v>
      </c>
      <c r="G23" s="45">
        <v>45000</v>
      </c>
    </row>
    <row r="24" spans="2:7">
      <c r="B24" t="s">
        <v>15</v>
      </c>
      <c r="C24" t="s">
        <v>14</v>
      </c>
      <c r="D24" s="44">
        <v>43991</v>
      </c>
      <c r="E24" s="45">
        <v>35000</v>
      </c>
      <c r="F24">
        <v>3</v>
      </c>
      <c r="G24" s="45">
        <v>105000</v>
      </c>
    </row>
    <row r="25" spans="2:7">
      <c r="B25" t="s">
        <v>13</v>
      </c>
      <c r="C25" t="s">
        <v>9</v>
      </c>
      <c r="D25" s="44">
        <v>44020</v>
      </c>
      <c r="E25" s="45">
        <v>16000</v>
      </c>
      <c r="F25">
        <v>30</v>
      </c>
      <c r="G25" s="45">
        <v>480000</v>
      </c>
    </row>
    <row r="26" spans="2:7">
      <c r="B26" t="s">
        <v>17</v>
      </c>
      <c r="C26" t="s">
        <v>14</v>
      </c>
      <c r="D26" s="44">
        <v>44023</v>
      </c>
      <c r="E26" s="45">
        <v>43000</v>
      </c>
      <c r="F26">
        <v>4</v>
      </c>
      <c r="G26" s="45">
        <v>172000</v>
      </c>
    </row>
    <row r="27" spans="2:7">
      <c r="B27" t="s">
        <v>8</v>
      </c>
      <c r="C27" t="s">
        <v>7</v>
      </c>
      <c r="D27" s="44">
        <v>44027</v>
      </c>
      <c r="E27" s="45">
        <v>15000</v>
      </c>
      <c r="F27">
        <v>19</v>
      </c>
      <c r="G27" s="45">
        <v>285000</v>
      </c>
    </row>
    <row r="28" spans="2:7">
      <c r="B28" t="s">
        <v>16</v>
      </c>
      <c r="C28" t="s">
        <v>11</v>
      </c>
      <c r="D28" s="44">
        <v>44057</v>
      </c>
      <c r="E28" s="45">
        <v>19900</v>
      </c>
      <c r="F28">
        <v>5</v>
      </c>
      <c r="G28" s="45">
        <v>99500</v>
      </c>
    </row>
  </sheetData>
  <dataConsolidate function="average" leftLabels="1" topLabels="1">
    <dataRefs count="1">
      <dataRef ref="C3:G28" sheet="분석작업-2"/>
    </dataRefs>
  </dataConsolid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workbookViewId="0">
      <selection activeCell="O19" sqref="O19"/>
    </sheetView>
  </sheetViews>
  <sheetFormatPr defaultRowHeight="17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>
      <selection activeCell="G9" sqref="G9"/>
    </sheetView>
  </sheetViews>
  <sheetFormatPr defaultRowHeight="17"/>
  <cols>
    <col min="1" max="1" width="2.25" customWidth="1"/>
    <col min="2" max="2" width="13" bestFit="1" customWidth="1"/>
    <col min="3" max="3" width="8.33203125" customWidth="1"/>
    <col min="4" max="4" width="13" customWidth="1"/>
    <col min="5" max="5" width="13.08203125" customWidth="1"/>
  </cols>
  <sheetData>
    <row r="1" spans="1:5">
      <c r="A1" s="14"/>
      <c r="B1" s="14"/>
      <c r="C1" s="14"/>
      <c r="D1" s="14"/>
      <c r="E1" s="14"/>
    </row>
    <row r="2" spans="1:5" ht="17.5" thickBot="1">
      <c r="A2" s="14"/>
      <c r="B2" t="s">
        <v>0</v>
      </c>
    </row>
    <row r="3" spans="1:5">
      <c r="A3" s="14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4"/>
      <c r="B4" s="9" t="s">
        <v>15</v>
      </c>
      <c r="C4" s="17">
        <v>35000</v>
      </c>
      <c r="D4" s="46">
        <v>100</v>
      </c>
      <c r="E4" s="18">
        <f t="shared" ref="E4:E11" si="0">C4*D4</f>
        <v>3500000</v>
      </c>
    </row>
    <row r="5" spans="1:5">
      <c r="A5" s="14"/>
      <c r="B5" s="9" t="s">
        <v>8</v>
      </c>
      <c r="C5" s="17">
        <v>15000</v>
      </c>
      <c r="D5" s="46">
        <v>35</v>
      </c>
      <c r="E5" s="18">
        <f t="shared" si="0"/>
        <v>525000</v>
      </c>
    </row>
    <row r="6" spans="1:5">
      <c r="A6" s="14"/>
      <c r="B6" s="9" t="s">
        <v>17</v>
      </c>
      <c r="C6" s="17">
        <v>43000</v>
      </c>
      <c r="D6" s="46">
        <v>89</v>
      </c>
      <c r="E6" s="18">
        <f t="shared" si="0"/>
        <v>3827000</v>
      </c>
    </row>
    <row r="7" spans="1:5">
      <c r="A7" s="14"/>
      <c r="B7" s="9" t="s">
        <v>18</v>
      </c>
      <c r="C7" s="17">
        <v>21000</v>
      </c>
      <c r="D7" s="46">
        <v>120</v>
      </c>
      <c r="E7" s="18">
        <f t="shared" si="0"/>
        <v>2520000</v>
      </c>
    </row>
    <row r="8" spans="1:5">
      <c r="A8" s="14"/>
      <c r="B8" s="9" t="s">
        <v>12</v>
      </c>
      <c r="C8" s="17">
        <v>31000</v>
      </c>
      <c r="D8" s="46">
        <v>75</v>
      </c>
      <c r="E8" s="18">
        <f t="shared" si="0"/>
        <v>2325000</v>
      </c>
    </row>
    <row r="9" spans="1:5">
      <c r="A9" s="14"/>
      <c r="B9" s="9" t="s">
        <v>16</v>
      </c>
      <c r="C9" s="17">
        <v>19900</v>
      </c>
      <c r="D9" s="46">
        <v>30</v>
      </c>
      <c r="E9" s="18">
        <f t="shared" si="0"/>
        <v>597000</v>
      </c>
    </row>
    <row r="10" spans="1:5">
      <c r="A10" s="14"/>
      <c r="B10" s="9" t="s">
        <v>13</v>
      </c>
      <c r="C10" s="17">
        <v>16000</v>
      </c>
      <c r="D10" s="46">
        <v>59</v>
      </c>
      <c r="E10" s="18">
        <f t="shared" si="0"/>
        <v>944000</v>
      </c>
    </row>
    <row r="11" spans="1:5" ht="17.5" thickBot="1">
      <c r="A11" s="14"/>
      <c r="B11" s="11" t="s">
        <v>10</v>
      </c>
      <c r="C11" s="19">
        <v>23000</v>
      </c>
      <c r="D11" s="47">
        <v>80</v>
      </c>
      <c r="E11" s="20">
        <f t="shared" si="0"/>
        <v>1840000</v>
      </c>
    </row>
    <row r="12" spans="1:5">
      <c r="A12" s="14"/>
      <c r="B12" s="14"/>
      <c r="C12" s="14"/>
      <c r="D12" s="14"/>
      <c r="E12" s="14"/>
    </row>
    <row r="13" spans="1:5">
      <c r="A13" s="14"/>
      <c r="B13" s="14"/>
      <c r="C13" s="14"/>
      <c r="D13" s="14"/>
      <c r="E13" s="14"/>
    </row>
    <row r="14" spans="1:5">
      <c r="A14" s="14"/>
      <c r="B14" s="14"/>
      <c r="C14" s="14"/>
      <c r="D14" s="14"/>
      <c r="E14" s="14"/>
    </row>
    <row r="15" spans="1:5">
      <c r="A15" s="14"/>
      <c r="B15" s="14"/>
      <c r="C15" s="14"/>
      <c r="D15" s="14"/>
      <c r="E15" s="14"/>
    </row>
    <row r="16" spans="1:5">
      <c r="A16" s="14"/>
      <c r="B16" s="14"/>
      <c r="C16" s="14"/>
      <c r="D16" s="14"/>
      <c r="E16" s="14"/>
    </row>
    <row r="17" spans="1:5">
      <c r="A17" s="14"/>
      <c r="B17" s="14"/>
      <c r="C17" s="14"/>
      <c r="D17" s="14"/>
      <c r="E17" s="14"/>
    </row>
    <row r="18" spans="1:5">
      <c r="A18" s="14"/>
      <c r="B18" s="14"/>
      <c r="C18" s="14"/>
      <c r="D18" s="14"/>
      <c r="E18" s="14"/>
    </row>
    <row r="19" spans="1:5">
      <c r="A19" s="14"/>
      <c r="B19" s="14"/>
      <c r="C19" s="14"/>
      <c r="D19" s="14"/>
      <c r="E19" s="14"/>
    </row>
    <row r="20" spans="1:5">
      <c r="A20" s="14"/>
      <c r="B20" s="14"/>
      <c r="C20" s="14"/>
      <c r="D20" s="14"/>
      <c r="E20" s="14"/>
    </row>
    <row r="21" spans="1:5">
      <c r="A21" s="14"/>
      <c r="B21" s="14"/>
      <c r="C21" s="14"/>
      <c r="D21" s="14"/>
      <c r="E21" s="14"/>
    </row>
    <row r="22" spans="1:5">
      <c r="A22" s="14"/>
      <c r="B22" s="14"/>
      <c r="C22" s="14"/>
      <c r="D22" s="14"/>
      <c r="E22" s="14"/>
    </row>
    <row r="23" spans="1:5">
      <c r="A23" s="14"/>
      <c r="B23" s="14"/>
      <c r="C23" s="14"/>
      <c r="D23" s="14"/>
      <c r="E23" s="14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tabSelected="1" workbookViewId="0">
      <selection activeCell="C4" sqref="C4"/>
    </sheetView>
  </sheetViews>
  <sheetFormatPr defaultRowHeight="17"/>
  <cols>
    <col min="1" max="2" width="6.08203125" customWidth="1"/>
    <col min="3" max="3" width="11.08203125" bestFit="1" customWidth="1"/>
    <col min="4" max="4" width="13" bestFit="1" customWidth="1"/>
    <col min="9" max="9" width="11.83203125" customWidth="1"/>
    <col min="10" max="10" width="4.25" customWidth="1"/>
    <col min="11" max="11" width="13" bestFit="1" customWidth="1"/>
    <col min="13" max="13" width="9.75" bestFit="1" customWidth="1"/>
  </cols>
  <sheetData>
    <row r="1" spans="3:13">
      <c r="C1" t="s">
        <v>0</v>
      </c>
      <c r="D1" s="21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2">
        <v>45626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2">
        <v>45626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2"/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>
      <c r="C8" s="10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19050</xdr:colOff>
                <xdr:row>1</xdr:row>
                <xdr:rowOff>19050</xdr:rowOff>
              </from>
              <to>
                <xdr:col>8</xdr:col>
                <xdr:colOff>857250</xdr:colOff>
                <xdr:row>2</xdr:row>
                <xdr:rowOff>107950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신영준</cp:lastModifiedBy>
  <dcterms:created xsi:type="dcterms:W3CDTF">2023-08-09T00:13:15Z</dcterms:created>
  <dcterms:modified xsi:type="dcterms:W3CDTF">2025-04-06T09:18:32Z</dcterms:modified>
</cp:coreProperties>
</file>