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pivotTables/pivotTable1.xml" ContentType="application/vnd.openxmlformats-officedocument.spreadsheetml.pivotTab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 codeName="{899C9086-67A9-5B14-2C2D-5A8001700F7D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f06ed909b5be926a/바탕 화면/2025_기출문제집_컴활1급실기_학습자료_241206_update/2025_기출문제집_컴활1급실기_학습자료_241206 update/02 최신기출유형/04회/"/>
    </mc:Choice>
  </mc:AlternateContent>
  <xr:revisionPtr revIDLastSave="148" documentId="13_ncr:1_{CE72CA1B-D39A-40D5-8C9A-F73085BD70B5}" xr6:coauthVersionLast="47" xr6:coauthVersionMax="47" xr10:uidLastSave="{5A382F54-8735-4E6D-BF96-CB4CFE33F3C0}"/>
  <bookViews>
    <workbookView xWindow="-108" yWindow="-108" windowWidth="23256" windowHeight="12456" firstSheet="1" activeTab="6" xr2:uid="{812066B2-97CF-4D81-BA16-AB7A7A7E7780}"/>
  </bookViews>
  <sheets>
    <sheet name="기본작업-1" sheetId="1" r:id="rId1"/>
    <sheet name="기본작업-2" sheetId="2" r:id="rId2"/>
    <sheet name="계산작업" sheetId="3" r:id="rId3"/>
    <sheet name="분석작업-1" sheetId="4" r:id="rId4"/>
    <sheet name="분석작업-2" sheetId="5" r:id="rId5"/>
    <sheet name="기타작업-1" sheetId="6" r:id="rId6"/>
    <sheet name="기타작업-2" sheetId="7" r:id="rId7"/>
    <sheet name="기타작업-3" sheetId="8" r:id="rId8"/>
  </sheets>
  <functionGroups builtInGroupCount="19"/>
  <definedNames>
    <definedName name="_xlnm._FilterDatabase" localSheetId="0" hidden="1">'기본작업-1'!$A$2:$F$28</definedName>
    <definedName name="_xlnm.Criteria" localSheetId="0">'기본작업-1'!$A$30:$A$31</definedName>
    <definedName name="_xlnm.Extract" localSheetId="0">'기본작업-1'!$A$34:$F$34</definedName>
  </definedNames>
  <calcPr calcId="191029"/>
  <pivotCaches>
    <pivotCache cacheId="0" r:id="rId9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8" i="3" l="1"/>
  <c r="E4" i="3" a="1"/>
  <c r="E4" i="3" s="1"/>
  <c r="E5" i="3" a="1"/>
  <c r="E5" i="3" s="1"/>
  <c r="E3" i="3" a="1"/>
  <c r="E3" i="3" s="1"/>
  <c r="B4" i="3"/>
  <c r="B5" i="3"/>
  <c r="B6" i="3"/>
  <c r="B7" i="3"/>
  <c r="B8" i="3"/>
  <c r="B9" i="3"/>
  <c r="B10" i="3"/>
  <c r="B3" i="3"/>
  <c r="G16" i="3"/>
  <c r="G17" i="3"/>
  <c r="G18" i="3"/>
  <c r="G19" i="3"/>
  <c r="G20" i="3"/>
  <c r="G21" i="3"/>
  <c r="G22" i="3"/>
  <c r="G23" i="3"/>
  <c r="G24" i="3"/>
  <c r="G25" i="3"/>
  <c r="G26" i="3"/>
  <c r="G27" i="3"/>
  <c r="G28" i="3"/>
  <c r="G29" i="3"/>
  <c r="G30" i="3"/>
  <c r="G31" i="3"/>
  <c r="G32" i="3"/>
  <c r="G33" i="3"/>
  <c r="G34" i="3"/>
  <c r="G35" i="3"/>
  <c r="G36" i="3"/>
  <c r="G37" i="3"/>
  <c r="G38" i="3"/>
  <c r="G39" i="3"/>
  <c r="G40" i="3"/>
  <c r="G15" i="3"/>
  <c r="A31" i="1"/>
  <c r="E4" i="7"/>
  <c r="E5" i="7"/>
  <c r="E6" i="7"/>
  <c r="E7" i="7"/>
  <c r="E8" i="7"/>
  <c r="E9" i="7"/>
  <c r="E10" i="7"/>
  <c r="E11" i="7"/>
  <c r="F15" i="3"/>
  <c r="F16" i="3"/>
  <c r="F17" i="3"/>
  <c r="F18" i="3"/>
  <c r="F19" i="3"/>
  <c r="F20" i="3"/>
  <c r="F21" i="3"/>
  <c r="F22" i="3"/>
  <c r="F23" i="3"/>
  <c r="F24" i="3"/>
  <c r="F25" i="3"/>
  <c r="F26" i="3"/>
  <c r="F27" i="3"/>
  <c r="F28" i="3"/>
  <c r="F29" i="3"/>
  <c r="F30" i="3"/>
  <c r="F31" i="3"/>
  <c r="F32" i="3"/>
  <c r="F33" i="3"/>
  <c r="F34" i="3"/>
  <c r="F35" i="3"/>
  <c r="F36" i="3"/>
  <c r="F37" i="3"/>
  <c r="F38" i="3"/>
  <c r="F39" i="3"/>
  <c r="F40" i="3"/>
  <c r="E4" i="2"/>
  <c r="E5" i="2"/>
  <c r="E6" i="2"/>
  <c r="E7" i="2"/>
  <c r="E8" i="2"/>
  <c r="E9" i="2"/>
  <c r="E10" i="2"/>
  <c r="E11" i="2"/>
  <c r="F3" i="1"/>
  <c r="F4" i="1"/>
  <c r="F5" i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H16" i="3" a="1"/>
  <c r="H22" i="3" a="1"/>
  <c r="H28" i="3" a="1"/>
  <c r="H34" i="3" a="1"/>
  <c r="H40" i="3" a="1"/>
  <c r="H17" i="3" a="1"/>
  <c r="H23" i="3" a="1"/>
  <c r="H29" i="3" a="1"/>
  <c r="H35" i="3" a="1"/>
  <c r="H18" i="3" a="1"/>
  <c r="H24" i="3" a="1"/>
  <c r="H30" i="3" a="1"/>
  <c r="H36" i="3" a="1"/>
  <c r="H19" i="3" a="1"/>
  <c r="H25" i="3" a="1"/>
  <c r="H31" i="3" a="1"/>
  <c r="H37" i="3" a="1"/>
  <c r="H20" i="3" a="1"/>
  <c r="H26" i="3" a="1"/>
  <c r="H32" i="3" a="1"/>
  <c r="H38" i="3" a="1"/>
  <c r="H21" i="3" a="1"/>
  <c r="H27" i="3" a="1"/>
  <c r="H33" i="3" a="1"/>
  <c r="H39" i="3" a="1"/>
  <c r="H15" i="3" a="1"/>
  <c r="H39" i="3" l="1"/>
  <c r="H33" i="3"/>
  <c r="H27" i="3"/>
  <c r="H21" i="3"/>
  <c r="H38" i="3"/>
  <c r="H32" i="3"/>
  <c r="H26" i="3"/>
  <c r="H20" i="3"/>
  <c r="H37" i="3"/>
  <c r="H31" i="3"/>
  <c r="H25" i="3"/>
  <c r="H19" i="3"/>
  <c r="H36" i="3"/>
  <c r="H30" i="3"/>
  <c r="H24" i="3"/>
  <c r="H18" i="3"/>
  <c r="H35" i="3"/>
  <c r="H29" i="3"/>
  <c r="H23" i="3"/>
  <c r="H17" i="3"/>
  <c r="H40" i="3"/>
  <c r="H34" i="3"/>
  <c r="H28" i="3"/>
  <c r="H22" i="3"/>
  <c r="H16" i="3"/>
  <c r="H15" i="3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6A860826-BF53-4614-A10C-97451ED18D7E}" keepAlive="1" name="쿼리 - 공연예약" description="통합 문서의 '공연예약' 쿼리에 대한 연결입니다." type="5" refreshedVersion="8" background="1">
    <dbPr connection="Provider=Microsoft.Mashup.OleDb.1;Data Source=$Workbook$;Location=공연예약;Extended Properties=&quot;&quot;" command="SELECT * FROM [공연예약]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<sst xmlns="http://schemas.openxmlformats.org/spreadsheetml/2006/main" count="335" uniqueCount="81">
  <si>
    <t>[표1]</t>
  </si>
  <si>
    <t>예매일자</t>
  </si>
  <si>
    <t>구분</t>
  </si>
  <si>
    <t>공연이름</t>
  </si>
  <si>
    <t>가격</t>
  </si>
  <si>
    <t>예매수량</t>
  </si>
  <si>
    <t>총금액</t>
  </si>
  <si>
    <t>무용</t>
  </si>
  <si>
    <t>백설공주</t>
  </si>
  <si>
    <t>가족극</t>
  </si>
  <si>
    <t>헨리의모험</t>
  </si>
  <si>
    <t>뮤지컬</t>
  </si>
  <si>
    <t>천사의노래</t>
  </si>
  <si>
    <t>행복한우리집</t>
  </si>
  <si>
    <t>콘서트</t>
  </si>
  <si>
    <t>7080콘서트</t>
  </si>
  <si>
    <t>피노키오</t>
  </si>
  <si>
    <t>아이돌대축제</t>
  </si>
  <si>
    <t>요술친구</t>
  </si>
  <si>
    <t>예매수량 합계</t>
  </si>
  <si>
    <t>[표1] 공연별 매출액</t>
  </si>
  <si>
    <t>[표2] 2/4분기 월별 최대 예매수량</t>
  </si>
  <si>
    <t>총금액 평균</t>
  </si>
  <si>
    <t>예매월</t>
  </si>
  <si>
    <t>최대 예매수량</t>
  </si>
  <si>
    <t>[표3] 가격이 30,000 이상, 예매수량이 20 이상인 예매 건수</t>
  </si>
  <si>
    <t>[표4]</t>
  </si>
  <si>
    <t>누적개수</t>
  </si>
  <si>
    <t>할인액</t>
  </si>
  <si>
    <t>C-콘서트</t>
  </si>
  <si>
    <t>M-뮤지컬</t>
  </si>
  <si>
    <t>K-가족극</t>
  </si>
  <si>
    <t>Y-무용</t>
  </si>
  <si>
    <t>공연별 관람 현황</t>
  </si>
  <si>
    <t>10월</t>
  </si>
  <si>
    <t>11월</t>
  </si>
  <si>
    <t>12월</t>
  </si>
  <si>
    <t>공연 예매</t>
  </si>
  <si>
    <t>공연장</t>
  </si>
  <si>
    <t>공연명</t>
  </si>
  <si>
    <t>좌석수</t>
  </si>
  <si>
    <t>아트센터</t>
  </si>
  <si>
    <t>39,800원</t>
  </si>
  <si>
    <t>대학로소극장</t>
  </si>
  <si>
    <t>84,000원</t>
  </si>
  <si>
    <t>[표2]</t>
    <phoneticPr fontId="1" type="noConversion"/>
  </si>
  <si>
    <t>조건</t>
    <phoneticPr fontId="1" type="noConversion"/>
  </si>
  <si>
    <t>가격</t>
    <phoneticPr fontId="1" type="noConversion"/>
  </si>
  <si>
    <t>&gt;=30000</t>
    <phoneticPr fontId="1" type="noConversion"/>
  </si>
  <si>
    <t>예매수량</t>
    <phoneticPr fontId="1" type="noConversion"/>
  </si>
  <si>
    <t>&gt;=20</t>
    <phoneticPr fontId="1" type="noConversion"/>
  </si>
  <si>
    <t>총합계</t>
  </si>
  <si>
    <t>개월(예매일자)</t>
  </si>
  <si>
    <t>2월</t>
  </si>
  <si>
    <t>4월</t>
  </si>
  <si>
    <t>5월</t>
  </si>
  <si>
    <t>6월</t>
  </si>
  <si>
    <t>8월</t>
  </si>
  <si>
    <t>값</t>
  </si>
  <si>
    <t>1사분기</t>
  </si>
  <si>
    <t>2사분기</t>
  </si>
  <si>
    <t>3사분기</t>
  </si>
  <si>
    <t>최대 : 예매수량</t>
  </si>
  <si>
    <t>1사분기 최대 : 예매수량</t>
  </si>
  <si>
    <t>2사분기 최대 : 예매수량</t>
  </si>
  <si>
    <t>3사분기 최대 : 예매수량</t>
  </si>
  <si>
    <t>전체 최대 : 예매수량</t>
  </si>
  <si>
    <t>최대 : 총금액</t>
  </si>
  <si>
    <t>1사분기 최대 : 총금액</t>
  </si>
  <si>
    <t>2사분기 최대 : 총금액</t>
  </si>
  <si>
    <t>3사분기 최대 : 총금액</t>
  </si>
  <si>
    <t>전체 최대 : 총금액</t>
  </si>
  <si>
    <t>1사분기 최소 : 예매수량</t>
  </si>
  <si>
    <t>1사분기 최소 : 총금액</t>
  </si>
  <si>
    <t>2사분기 최소 : 예매수량</t>
  </si>
  <si>
    <t>2사분기 최소 : 총금액</t>
  </si>
  <si>
    <t>3사분기 최소 : 예매수량</t>
  </si>
  <si>
    <t>3사분기 최소 : 총금액</t>
  </si>
  <si>
    <t>분기</t>
  </si>
  <si>
    <t>총금액</t>
    <phoneticPr fontId="1" type="noConversion"/>
  </si>
  <si>
    <t>구분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</si>
</sst>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5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</cellStyleXfs>
  <cellXfs count="45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41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right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>
      <alignment vertical="center"/>
    </xf>
    <xf numFmtId="0" fontId="0" fillId="0" borderId="1" xfId="0" applyBorder="1">
      <alignment vertical="center"/>
    </xf>
    <xf numFmtId="0" fontId="0" fillId="0" borderId="7" xfId="0" applyBorder="1">
      <alignment vertical="center"/>
    </xf>
    <xf numFmtId="0" fontId="3" fillId="2" borderId="1" xfId="0" applyFont="1" applyFill="1" applyBorder="1" applyAlignment="1">
      <alignment horizontal="center" vertical="center"/>
    </xf>
    <xf numFmtId="41" fontId="0" fillId="0" borderId="1" xfId="1" applyFont="1" applyBorder="1" applyAlignment="1">
      <alignment horizontal="center" vertical="center"/>
    </xf>
    <xf numFmtId="0" fontId="4" fillId="0" borderId="0" xfId="0" applyFont="1" applyAlignment="1"/>
    <xf numFmtId="0" fontId="4" fillId="0" borderId="1" xfId="0" applyFont="1" applyBorder="1" applyAlignment="1">
      <alignment horizontal="center"/>
    </xf>
    <xf numFmtId="41" fontId="4" fillId="0" borderId="1" xfId="1" applyFont="1" applyBorder="1" applyAlignment="1">
      <alignment horizontal="center"/>
    </xf>
    <xf numFmtId="41" fontId="0" fillId="0" borderId="1" xfId="1" applyFont="1" applyBorder="1">
      <alignment vertical="center"/>
    </xf>
    <xf numFmtId="41" fontId="0" fillId="0" borderId="6" xfId="1" applyFont="1" applyBorder="1">
      <alignment vertical="center"/>
    </xf>
    <xf numFmtId="41" fontId="0" fillId="0" borderId="8" xfId="1" applyFont="1" applyBorder="1">
      <alignment vertical="center"/>
    </xf>
    <xf numFmtId="41" fontId="0" fillId="0" borderId="9" xfId="1" applyFont="1" applyBorder="1">
      <alignment vertical="center"/>
    </xf>
    <xf numFmtId="0" fontId="3" fillId="0" borderId="0" xfId="0" applyFont="1">
      <alignment vertical="center"/>
    </xf>
    <xf numFmtId="14" fontId="0" fillId="0" borderId="1" xfId="0" applyNumberFormat="1" applyBorder="1">
      <alignment vertical="center"/>
    </xf>
    <xf numFmtId="0" fontId="0" fillId="0" borderId="0" xfId="0" applyProtection="1">
      <alignment vertical="center"/>
      <protection locked="0"/>
    </xf>
    <xf numFmtId="0" fontId="0" fillId="0" borderId="2" xfId="0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center" vertical="center"/>
      <protection locked="0"/>
    </xf>
    <xf numFmtId="0" fontId="0" fillId="0" borderId="4" xfId="0" applyBorder="1" applyAlignment="1" applyProtection="1">
      <alignment horizontal="center" vertical="center"/>
      <protection locked="0"/>
    </xf>
    <xf numFmtId="0" fontId="0" fillId="0" borderId="5" xfId="0" applyBorder="1" applyProtection="1">
      <alignment vertical="center"/>
      <protection locked="0"/>
    </xf>
    <xf numFmtId="0" fontId="0" fillId="0" borderId="1" xfId="0" applyBorder="1" applyProtection="1">
      <alignment vertical="center"/>
      <protection locked="0"/>
    </xf>
    <xf numFmtId="0" fontId="0" fillId="0" borderId="7" xfId="0" applyBorder="1" applyProtection="1">
      <alignment vertical="center"/>
      <protection locked="0"/>
    </xf>
    <xf numFmtId="0" fontId="0" fillId="0" borderId="8" xfId="0" applyBorder="1" applyProtection="1">
      <alignment vertical="center"/>
      <protection locked="0"/>
    </xf>
    <xf numFmtId="0" fontId="0" fillId="0" borderId="6" xfId="0" applyBorder="1" applyProtection="1">
      <alignment vertical="center"/>
      <protection hidden="1"/>
    </xf>
    <xf numFmtId="0" fontId="0" fillId="0" borderId="9" xfId="0" applyBorder="1" applyProtection="1">
      <alignment vertical="center"/>
      <protection hidden="1"/>
    </xf>
    <xf numFmtId="0" fontId="0" fillId="0" borderId="0" xfId="0" pivotButton="1">
      <alignment vertical="center"/>
    </xf>
    <xf numFmtId="14" fontId="0" fillId="0" borderId="0" xfId="0" applyNumberFormat="1">
      <alignment vertical="center"/>
    </xf>
    <xf numFmtId="3" fontId="0" fillId="0" borderId="0" xfId="0" applyNumberFormat="1">
      <alignment vertical="center"/>
    </xf>
    <xf numFmtId="3" fontId="0" fillId="0" borderId="1" xfId="0" applyNumberFormat="1" applyBorder="1">
      <alignment vertical="center"/>
    </xf>
    <xf numFmtId="0" fontId="0" fillId="2" borderId="10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2" borderId="12" xfId="0" applyFill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" xfId="0" applyNumberFormat="1" applyBorder="1">
      <alignment vertical="center"/>
    </xf>
    <xf numFmtId="0" fontId="0" fillId="0" borderId="8" xfId="0" applyNumberFormat="1" applyBorder="1">
      <alignment vertical="center"/>
    </xf>
  </cellXfs>
  <cellStyles count="2">
    <cellStyle name="쉼표 [0]" xfId="1" builtinId="6"/>
    <cellStyle name="표준" xfId="0" builtinId="0"/>
  </cellStyles>
  <dxfs count="1">
    <dxf>
      <font>
        <b/>
        <i val="0"/>
        <color rgb="FF0070C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18" Type="http://schemas.microsoft.com/office/2006/relationships/vbaProject" Target="vbaProject.bin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1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microsoft.com/office/2017/10/relationships/person" Target="persons/person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sheetMetadata" Target="metadata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'기본작업-2'!$D$3</c:f>
              <c:strCache>
                <c:ptCount val="1"/>
                <c:pt idx="0">
                  <c:v>예매수량 합계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'기본작업-2'!$B$4:$B$8</c:f>
              <c:strCache>
                <c:ptCount val="5"/>
                <c:pt idx="0">
                  <c:v>아이돌대축제</c:v>
                </c:pt>
                <c:pt idx="1">
                  <c:v>천사의노래</c:v>
                </c:pt>
                <c:pt idx="2">
                  <c:v>피노키오</c:v>
                </c:pt>
                <c:pt idx="3">
                  <c:v>헨리의모험</c:v>
                </c:pt>
                <c:pt idx="4">
                  <c:v>행복한우리집</c:v>
                </c:pt>
              </c:strCache>
            </c:strRef>
          </c:cat>
          <c:val>
            <c:numRef>
              <c:f>'기본작업-2'!$D$4:$D$8</c:f>
              <c:numCache>
                <c:formatCode>General</c:formatCode>
                <c:ptCount val="5"/>
                <c:pt idx="0">
                  <c:v>59</c:v>
                </c:pt>
                <c:pt idx="1">
                  <c:v>56</c:v>
                </c:pt>
                <c:pt idx="2">
                  <c:v>54</c:v>
                </c:pt>
                <c:pt idx="3">
                  <c:v>40</c:v>
                </c:pt>
                <c:pt idx="4">
                  <c:v>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FC7-4868-B6FF-605C4C16E4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78605183"/>
        <c:axId val="393295231"/>
      </c:barChart>
      <c:catAx>
        <c:axId val="47860518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393295231"/>
        <c:crosses val="autoZero"/>
        <c:auto val="1"/>
        <c:lblAlgn val="ctr"/>
        <c:lblOffset val="100"/>
        <c:noMultiLvlLbl val="0"/>
      </c:catAx>
      <c:valAx>
        <c:axId val="39329523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478605183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'기타작업-1'!$A$1</c:f>
          <c:strCache>
            <c:ptCount val="1"/>
            <c:pt idx="0">
              <c:v>공연별 관람 현황</c:v>
            </c:pt>
          </c:strCache>
        </c:strRef>
      </c:tx>
      <c:overlay val="0"/>
      <c:spPr>
        <a:solidFill>
          <a:srgbClr val="0070C0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cap="none" spc="2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'기타작업-1'!$C$3</c:f>
              <c:strCache>
                <c:ptCount val="1"/>
                <c:pt idx="0">
                  <c:v>11월</c:v>
                </c:pt>
              </c:strCache>
            </c:strRef>
          </c:tx>
          <c:spPr>
            <a:blipFill>
              <a:blip xmlns:r="http://schemas.openxmlformats.org/officeDocument/2006/relationships" r:embed="rId3"/>
              <a:stretch>
                <a:fillRect/>
              </a:stretch>
            </a:blipFill>
            <a:ln w="9525" cap="flat" cmpd="sng" algn="ctr">
              <a:solidFill>
                <a:schemeClr val="accent1">
                  <a:shade val="95000"/>
                </a:schemeClr>
              </a:solidFill>
              <a:round/>
            </a:ln>
            <a:effectLst/>
          </c:spPr>
          <c:invertIfNegative val="0"/>
          <c:pictureOptions>
            <c:pictureFormat val="stack"/>
          </c:pictureOptions>
          <c:cat>
            <c:strRef>
              <c:f>'기타작업-1'!$A$4:$A$11</c:f>
              <c:strCache>
                <c:ptCount val="8"/>
                <c:pt idx="0">
                  <c:v>7080콘서트</c:v>
                </c:pt>
                <c:pt idx="1">
                  <c:v>피노키오</c:v>
                </c:pt>
                <c:pt idx="2">
                  <c:v>아이돌대축제</c:v>
                </c:pt>
                <c:pt idx="3">
                  <c:v>요술친구</c:v>
                </c:pt>
                <c:pt idx="4">
                  <c:v>백설공주</c:v>
                </c:pt>
                <c:pt idx="5">
                  <c:v>헨리의모험</c:v>
                </c:pt>
                <c:pt idx="6">
                  <c:v>천사의노래</c:v>
                </c:pt>
                <c:pt idx="7">
                  <c:v>행복한우리집</c:v>
                </c:pt>
              </c:strCache>
            </c:strRef>
          </c:cat>
          <c:val>
            <c:numRef>
              <c:f>'기타작업-1'!$C$4:$C$11</c:f>
              <c:numCache>
                <c:formatCode>_(* #,##0_);_(* \(#,##0\);_(* "-"_);_(@_)</c:formatCode>
                <c:ptCount val="8"/>
                <c:pt idx="0">
                  <c:v>1250</c:v>
                </c:pt>
                <c:pt idx="1">
                  <c:v>251</c:v>
                </c:pt>
                <c:pt idx="2">
                  <c:v>3541</c:v>
                </c:pt>
                <c:pt idx="3">
                  <c:v>2541</c:v>
                </c:pt>
                <c:pt idx="4">
                  <c:v>2354</c:v>
                </c:pt>
                <c:pt idx="5">
                  <c:v>2510</c:v>
                </c:pt>
                <c:pt idx="6">
                  <c:v>2358</c:v>
                </c:pt>
                <c:pt idx="7">
                  <c:v>2510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4C2-48AC-BEC9-36CE7E2D3976}"/>
            </c:ext>
          </c:extLst>
        </c:ser>
        <c:ser>
          <c:idx val="1"/>
          <c:order val="1"/>
          <c:tx>
            <c:strRef>
              <c:f>'기타작업-1'!$D$3</c:f>
              <c:strCache>
                <c:ptCount val="1"/>
                <c:pt idx="0">
                  <c:v>12월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lumMod val="110000"/>
                    <a:satMod val="105000"/>
                    <a:tint val="67000"/>
                  </a:schemeClr>
                </a:gs>
                <a:gs pos="50000">
                  <a:schemeClr val="accent2">
                    <a:lumMod val="105000"/>
                    <a:satMod val="103000"/>
                    <a:tint val="73000"/>
                  </a:schemeClr>
                </a:gs>
                <a:gs pos="100000">
                  <a:schemeClr val="accent2">
                    <a:lumMod val="105000"/>
                    <a:satMod val="109000"/>
                    <a:tint val="81000"/>
                  </a:schemeClr>
                </a:gs>
              </a:gsLst>
              <a:lin ang="5400000" scaled="0"/>
            </a:gradFill>
            <a:ln w="9525" cap="flat" cmpd="sng" algn="ctr">
              <a:solidFill>
                <a:schemeClr val="accent2">
                  <a:shade val="95000"/>
                </a:schemeClr>
              </a:solidFill>
              <a:round/>
            </a:ln>
            <a:effectLst/>
          </c:spPr>
          <c:invertIfNegative val="0"/>
          <c:val>
            <c:numRef>
              <c:f>'기타작업-1'!$D$4:$D$11</c:f>
              <c:numCache>
                <c:formatCode>_(* #,##0_);_(* \(#,##0\);_(* "-"_);_(@_)</c:formatCode>
                <c:ptCount val="8"/>
                <c:pt idx="0">
                  <c:v>5420</c:v>
                </c:pt>
                <c:pt idx="1">
                  <c:v>2541</c:v>
                </c:pt>
                <c:pt idx="2">
                  <c:v>5235</c:v>
                </c:pt>
                <c:pt idx="3">
                  <c:v>2152</c:v>
                </c:pt>
                <c:pt idx="4">
                  <c:v>5254</c:v>
                </c:pt>
                <c:pt idx="5">
                  <c:v>1442</c:v>
                </c:pt>
                <c:pt idx="6">
                  <c:v>2541</c:v>
                </c:pt>
                <c:pt idx="7">
                  <c:v>5841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814-4547-843C-E66B06AE48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4"/>
        <c:axId val="598381872"/>
        <c:axId val="598387696"/>
      </c:barChart>
      <c:catAx>
        <c:axId val="5983818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598387696"/>
        <c:crosses val="autoZero"/>
        <c:auto val="1"/>
        <c:lblAlgn val="ctr"/>
        <c:lblOffset val="100"/>
        <c:noMultiLvlLbl val="0"/>
      </c:catAx>
      <c:valAx>
        <c:axId val="5983876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5983818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>
      <a:outerShdw blurRad="50800" dist="38100" algn="l" rotWithShape="0">
        <a:prstClr val="black">
          <a:alpha val="40000"/>
        </a:prstClr>
      </a:outerShdw>
    </a:effectLst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6">
  <cs:axisTitle>
    <cs:lnRef idx="0"/>
    <cs:fillRef idx="0"/>
    <cs:effectRef idx="0"/>
    <cs:fontRef idx="minor">
      <a:schemeClr val="tx1">
        <a:lumMod val="50000"/>
        <a:lumOff val="50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>
  <cs:dataPoint3D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3D>
  <cs:dataPointLine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158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Marker>
  <cs:dataPointMarkerLayout symbol="circle" size="4"/>
  <cs:dataPointWirefram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50000"/>
        <a:lumOff val="50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400" kern="1200" cap="none" spc="20" baseline="0"/>
  </cs:title>
  <cs:trendlin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12</xdr:row>
      <xdr:rowOff>0</xdr:rowOff>
    </xdr:from>
    <xdr:to>
      <xdr:col>6</xdr:col>
      <xdr:colOff>161925</xdr:colOff>
      <xdr:row>25</xdr:row>
      <xdr:rowOff>19050</xdr:rowOff>
    </xdr:to>
    <xdr:graphicFrame macro="">
      <xdr:nvGraphicFramePr>
        <xdr:cNvPr id="5" name="차트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2</xdr:row>
      <xdr:rowOff>0</xdr:rowOff>
    </xdr:from>
    <xdr:to>
      <xdr:col>6</xdr:col>
      <xdr:colOff>381000</xdr:colOff>
      <xdr:row>6</xdr:row>
      <xdr:rowOff>36909</xdr:rowOff>
    </xdr:to>
    <xdr:pic>
      <xdr:nvPicPr>
        <xdr:cNvPr id="4" name="Picture 2" descr="C:\Users\woo\AppData\Local\Microsoft\Windows\Temporary Internet Files\Content.IE5\4XBQCTEW\top-hat-154869_640[1].png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076700" y="419100"/>
          <a:ext cx="1066800" cy="875109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13</xdr:row>
      <xdr:rowOff>0</xdr:rowOff>
    </xdr:from>
    <xdr:to>
      <xdr:col>8</xdr:col>
      <xdr:colOff>0</xdr:colOff>
      <xdr:row>30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15240</xdr:colOff>
      <xdr:row>12</xdr:row>
      <xdr:rowOff>68580</xdr:rowOff>
    </xdr:from>
    <xdr:to>
      <xdr:col>4</xdr:col>
      <xdr:colOff>7620</xdr:colOff>
      <xdr:row>13</xdr:row>
      <xdr:rowOff>213360</xdr:rowOff>
    </xdr:to>
    <xdr:sp macro="[0]!서식적용" textlink="">
      <xdr:nvSpPr>
        <xdr:cNvPr id="2" name="육각형 1">
          <a:extLst>
            <a:ext uri="{FF2B5EF4-FFF2-40B4-BE49-F238E27FC236}">
              <a16:creationId xmlns:a16="http://schemas.microsoft.com/office/drawing/2014/main" id="{1182372A-E4B9-A3FF-AA92-57758F645A67}"/>
            </a:ext>
          </a:extLst>
        </xdr:cNvPr>
        <xdr:cNvSpPr/>
      </xdr:nvSpPr>
      <xdr:spPr>
        <a:xfrm>
          <a:off x="1813560" y="2735580"/>
          <a:ext cx="982980" cy="365760"/>
        </a:xfrm>
        <a:prstGeom prst="hexagon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서식적용</a:t>
          </a:r>
        </a:p>
      </xdr:txBody>
    </xdr:sp>
    <xdr:clientData/>
  </xdr:twoCellAnchor>
  <xdr:twoCellAnchor>
    <xdr:from>
      <xdr:col>4</xdr:col>
      <xdr:colOff>38100</xdr:colOff>
      <xdr:row>12</xdr:row>
      <xdr:rowOff>53340</xdr:rowOff>
    </xdr:from>
    <xdr:to>
      <xdr:col>5</xdr:col>
      <xdr:colOff>15240</xdr:colOff>
      <xdr:row>14</xdr:row>
      <xdr:rowOff>0</xdr:rowOff>
    </xdr:to>
    <xdr:sp macro="[0]!서식해제" textlink="">
      <xdr:nvSpPr>
        <xdr:cNvPr id="4" name="육각형 3">
          <a:extLst>
            <a:ext uri="{FF2B5EF4-FFF2-40B4-BE49-F238E27FC236}">
              <a16:creationId xmlns:a16="http://schemas.microsoft.com/office/drawing/2014/main" id="{1FC75E2F-DFDB-3839-861D-AADF277E5737}"/>
            </a:ext>
          </a:extLst>
        </xdr:cNvPr>
        <xdr:cNvSpPr/>
      </xdr:nvSpPr>
      <xdr:spPr>
        <a:xfrm>
          <a:off x="2827020" y="2720340"/>
          <a:ext cx="975360" cy="388620"/>
        </a:xfrm>
        <a:prstGeom prst="hexagon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서식해제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22860</xdr:colOff>
          <xdr:row>1</xdr:row>
          <xdr:rowOff>22860</xdr:rowOff>
        </xdr:from>
        <xdr:to>
          <xdr:col>8</xdr:col>
          <xdr:colOff>845820</xdr:colOff>
          <xdr:row>2</xdr:row>
          <xdr:rowOff>106680</xdr:rowOff>
        </xdr:to>
        <xdr:sp macro="" textlink="">
          <xdr:nvSpPr>
            <xdr:cNvPr id="8193" name="cmd공연예매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7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USER" refreshedDate="45707.566688078703" backgroundQuery="1" createdVersion="8" refreshedVersion="8" minRefreshableVersion="3" recordCount="26" xr:uid="{87C6A27F-7F38-481F-A461-3994454C1C9C}">
  <cacheSource type="external" connectionId="1"/>
  <cacheFields count="9">
    <cacheField name="예약번호" numFmtId="0">
      <sharedItems containsSemiMixedTypes="0" containsString="0" containsNumber="1" containsInteger="1" minValue="1" maxValue="26" count="26">
        <n v="1"/>
        <n v="6"/>
        <n v="17"/>
        <n v="19"/>
        <n v="5"/>
        <n v="13"/>
        <n v="21"/>
        <n v="3"/>
        <n v="12"/>
        <n v="25"/>
        <n v="4"/>
        <n v="7"/>
        <n v="8"/>
        <n v="15"/>
        <n v="20"/>
        <n v="24"/>
        <n v="2"/>
        <n v="11"/>
        <n v="22"/>
        <n v="23"/>
        <n v="10"/>
        <n v="16"/>
        <n v="18"/>
        <n v="9"/>
        <n v="14"/>
        <n v="26"/>
      </sharedItems>
    </cacheField>
    <cacheField name="공연이름" numFmtId="0">
      <sharedItems count="8">
        <s v="7080콘서트"/>
        <s v="백설공주"/>
        <s v="아이돌대축제"/>
        <s v="요술친구"/>
        <s v="천사의노래"/>
        <s v="피노키오"/>
        <s v="행복한우리집"/>
        <s v="헨리의모험"/>
      </sharedItems>
    </cacheField>
    <cacheField name="구분" numFmtId="0">
      <sharedItems count="4">
        <s v="콘서트"/>
        <s v="무용"/>
        <s v="가족극"/>
        <s v="뮤지컬"/>
      </sharedItems>
    </cacheField>
    <cacheField name="가격" numFmtId="0">
      <sharedItems containsSemiMixedTypes="0" containsString="0" containsNumber="1" containsInteger="1" minValue="15000" maxValue="43000" count="8">
        <n v="35000"/>
        <n v="15000"/>
        <n v="43000"/>
        <n v="21000"/>
        <n v="31000"/>
        <n v="19900"/>
        <n v="16000"/>
        <n v="23000"/>
      </sharedItems>
    </cacheField>
    <cacheField name="예매일자" numFmtId="0">
      <sharedItems containsSemiMixedTypes="0" containsNonDate="0" containsDate="1" containsString="0" minDate="2017-01-09T00:00:00" maxDate="2017-08-15T00:00:00" count="22">
        <d v="2017-06-09T00:00:00"/>
        <d v="2017-06-05T00:00:00"/>
        <d v="2017-05-19T00:00:00"/>
        <d v="2017-07-15T00:00:00"/>
        <d v="2017-03-24T00:00:00"/>
        <d v="2017-05-08T00:00:00"/>
        <d v="2017-06-02T00:00:00"/>
        <d v="2017-07-11T00:00:00"/>
        <d v="2017-02-05T00:00:00"/>
        <d v="2017-05-03T00:00:00"/>
        <d v="2017-02-01T00:00:00"/>
        <d v="2017-05-11T00:00:00"/>
        <d v="2017-05-07T00:00:00"/>
        <d v="2017-04-02T00:00:00"/>
        <d v="2017-04-05T00:00:00"/>
        <d v="2017-02-12T00:00:00"/>
        <d v="2017-06-08T00:00:00"/>
        <d v="2017-08-14T00:00:00"/>
        <d v="2017-01-09T00:00:00"/>
        <d v="2017-07-08T00:00:00"/>
        <d v="2017-04-07T00:00:00"/>
        <d v="2017-04-08T00:00:00"/>
      </sharedItems>
      <fieldGroup par="8"/>
    </cacheField>
    <cacheField name="예매수량" numFmtId="0">
      <sharedItems containsSemiMixedTypes="0" containsString="0" containsNumber="1" containsInteger="1" minValue="2" maxValue="32" count="16">
        <n v="3"/>
        <n v="10"/>
        <n v="11"/>
        <n v="19"/>
        <n v="5"/>
        <n v="29"/>
        <n v="26"/>
        <n v="4"/>
        <n v="15"/>
        <n v="2"/>
        <n v="27"/>
        <n v="21"/>
        <n v="6"/>
        <n v="9"/>
        <n v="30"/>
        <n v="32"/>
      </sharedItems>
    </cacheField>
    <cacheField name="총금액" numFmtId="0">
      <sharedItems containsSemiMixedTypes="0" containsString="0" containsNumber="1" containsInteger="1" minValue="32000" maxValue="1247000" count="25">
        <n v="105000"/>
        <n v="350000"/>
        <n v="385000"/>
        <n v="285000"/>
        <n v="45000"/>
        <n v="75000"/>
        <n v="1247000"/>
        <n v="1118000"/>
        <n v="172000"/>
        <n v="315000"/>
        <n v="42000"/>
        <n v="837000"/>
        <n v="62000"/>
        <n v="651000"/>
        <n v="186000"/>
        <n v="378100"/>
        <n v="417900"/>
        <n v="179100"/>
        <n v="99500"/>
        <n v="80000"/>
        <n v="480000"/>
        <n v="32000"/>
        <n v="138000"/>
        <n v="736000"/>
        <n v="46000"/>
      </sharedItems>
    </cacheField>
    <cacheField name="개월(예매일자)" numFmtId="0" databaseField="0">
      <fieldGroup base="4">
        <rangePr groupBy="months" startDate="2017-01-09T00:00:00" endDate="2017-08-15T00:00:00"/>
        <groupItems count="14">
          <s v="&lt;2017-01-09"/>
          <s v="1월"/>
          <s v="2월"/>
          <s v="3월"/>
          <s v="4월"/>
          <s v="5월"/>
          <s v="6월"/>
          <s v="7월"/>
          <s v="8월"/>
          <s v="9월"/>
          <s v="10월"/>
          <s v="11월"/>
          <s v="12월"/>
          <s v="&gt;2017-08-15"/>
        </groupItems>
      </fieldGroup>
    </cacheField>
    <cacheField name="분기(예매일자)" numFmtId="0" databaseField="0">
      <fieldGroup base="4">
        <rangePr groupBy="quarters" startDate="2017-01-09T00:00:00" endDate="2017-08-15T00:00:00"/>
        <groupItems count="6">
          <s v="&lt;2017-01-09"/>
          <s v="1사분기"/>
          <s v="2사분기"/>
          <s v="3사분기"/>
          <s v="4사분기"/>
          <s v="&gt;2017-08-15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6">
  <r>
    <x v="0"/>
    <x v="0"/>
    <x v="0"/>
    <x v="0"/>
    <x v="0"/>
    <x v="0"/>
    <x v="0"/>
  </r>
  <r>
    <x v="1"/>
    <x v="0"/>
    <x v="0"/>
    <x v="0"/>
    <x v="1"/>
    <x v="1"/>
    <x v="1"/>
  </r>
  <r>
    <x v="2"/>
    <x v="0"/>
    <x v="0"/>
    <x v="0"/>
    <x v="0"/>
    <x v="0"/>
    <x v="0"/>
  </r>
  <r>
    <x v="3"/>
    <x v="0"/>
    <x v="0"/>
    <x v="0"/>
    <x v="2"/>
    <x v="2"/>
    <x v="2"/>
  </r>
  <r>
    <x v="4"/>
    <x v="1"/>
    <x v="1"/>
    <x v="1"/>
    <x v="3"/>
    <x v="3"/>
    <x v="3"/>
  </r>
  <r>
    <x v="5"/>
    <x v="1"/>
    <x v="1"/>
    <x v="1"/>
    <x v="0"/>
    <x v="0"/>
    <x v="4"/>
  </r>
  <r>
    <x v="6"/>
    <x v="1"/>
    <x v="1"/>
    <x v="1"/>
    <x v="4"/>
    <x v="4"/>
    <x v="5"/>
  </r>
  <r>
    <x v="7"/>
    <x v="2"/>
    <x v="0"/>
    <x v="2"/>
    <x v="5"/>
    <x v="5"/>
    <x v="6"/>
  </r>
  <r>
    <x v="8"/>
    <x v="2"/>
    <x v="0"/>
    <x v="2"/>
    <x v="6"/>
    <x v="6"/>
    <x v="7"/>
  </r>
  <r>
    <x v="9"/>
    <x v="2"/>
    <x v="0"/>
    <x v="2"/>
    <x v="7"/>
    <x v="7"/>
    <x v="8"/>
  </r>
  <r>
    <x v="10"/>
    <x v="3"/>
    <x v="2"/>
    <x v="3"/>
    <x v="8"/>
    <x v="8"/>
    <x v="9"/>
  </r>
  <r>
    <x v="11"/>
    <x v="3"/>
    <x v="2"/>
    <x v="3"/>
    <x v="9"/>
    <x v="9"/>
    <x v="10"/>
  </r>
  <r>
    <x v="12"/>
    <x v="4"/>
    <x v="3"/>
    <x v="4"/>
    <x v="10"/>
    <x v="10"/>
    <x v="11"/>
  </r>
  <r>
    <x v="13"/>
    <x v="4"/>
    <x v="3"/>
    <x v="4"/>
    <x v="11"/>
    <x v="9"/>
    <x v="12"/>
  </r>
  <r>
    <x v="14"/>
    <x v="4"/>
    <x v="3"/>
    <x v="4"/>
    <x v="12"/>
    <x v="11"/>
    <x v="13"/>
  </r>
  <r>
    <x v="15"/>
    <x v="4"/>
    <x v="3"/>
    <x v="4"/>
    <x v="13"/>
    <x v="12"/>
    <x v="14"/>
  </r>
  <r>
    <x v="16"/>
    <x v="5"/>
    <x v="3"/>
    <x v="5"/>
    <x v="14"/>
    <x v="3"/>
    <x v="15"/>
  </r>
  <r>
    <x v="17"/>
    <x v="5"/>
    <x v="3"/>
    <x v="5"/>
    <x v="15"/>
    <x v="11"/>
    <x v="16"/>
  </r>
  <r>
    <x v="18"/>
    <x v="5"/>
    <x v="3"/>
    <x v="5"/>
    <x v="16"/>
    <x v="13"/>
    <x v="17"/>
  </r>
  <r>
    <x v="19"/>
    <x v="5"/>
    <x v="3"/>
    <x v="5"/>
    <x v="17"/>
    <x v="4"/>
    <x v="18"/>
  </r>
  <r>
    <x v="20"/>
    <x v="6"/>
    <x v="2"/>
    <x v="6"/>
    <x v="18"/>
    <x v="4"/>
    <x v="19"/>
  </r>
  <r>
    <x v="21"/>
    <x v="6"/>
    <x v="2"/>
    <x v="6"/>
    <x v="19"/>
    <x v="14"/>
    <x v="20"/>
  </r>
  <r>
    <x v="22"/>
    <x v="6"/>
    <x v="2"/>
    <x v="6"/>
    <x v="14"/>
    <x v="9"/>
    <x v="21"/>
  </r>
  <r>
    <x v="23"/>
    <x v="7"/>
    <x v="2"/>
    <x v="7"/>
    <x v="20"/>
    <x v="12"/>
    <x v="22"/>
  </r>
  <r>
    <x v="24"/>
    <x v="7"/>
    <x v="2"/>
    <x v="7"/>
    <x v="21"/>
    <x v="15"/>
    <x v="23"/>
  </r>
  <r>
    <x v="25"/>
    <x v="7"/>
    <x v="2"/>
    <x v="7"/>
    <x v="6"/>
    <x v="9"/>
    <x v="24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483F1C39-0622-4456-A31F-5C2260F8E680}" name="피벗 테이블1" cacheId="0" dataOnRows="1" applyNumberFormats="0" applyBorderFormats="0" applyFontFormats="0" applyPatternFormats="0" applyAlignmentFormats="0" applyWidthHeightFormats="1" dataCaption="값" updatedVersion="8" minRefreshableVersion="3" useAutoFormatting="1" itemPrintTitles="1" createdVersion="8" indent="0" compact="0" outline="1" outlineData="1" compactData="0" multipleFieldFilters="0" fieldListSortAscending="1">
  <location ref="A4:F37" firstHeaderRow="1" firstDataRow="2" firstDataCol="3" rowPageCount="1" colPageCount="1"/>
  <pivotFields count="9">
    <pivotField compact="0" showAll="0"/>
    <pivotField axis="axisCol" compact="0" showAll="0">
      <items count="9">
        <item x="0"/>
        <item x="1"/>
        <item x="2"/>
        <item x="3"/>
        <item x="4"/>
        <item x="5"/>
        <item x="6"/>
        <item x="7"/>
        <item t="default"/>
      </items>
    </pivotField>
    <pivotField axis="axisPage" compact="0" showAll="0">
      <items count="5">
        <item x="2"/>
        <item x="1"/>
        <item x="3"/>
        <item x="0"/>
        <item t="default"/>
      </items>
    </pivotField>
    <pivotField compact="0" showAll="0"/>
    <pivotField compact="0" showAll="0">
      <items count="23">
        <item x="18"/>
        <item x="10"/>
        <item x="8"/>
        <item x="15"/>
        <item x="4"/>
        <item x="13"/>
        <item x="14"/>
        <item x="20"/>
        <item x="21"/>
        <item x="9"/>
        <item x="12"/>
        <item x="5"/>
        <item x="11"/>
        <item x="2"/>
        <item x="6"/>
        <item x="1"/>
        <item x="16"/>
        <item x="0"/>
        <item x="19"/>
        <item x="7"/>
        <item x="3"/>
        <item x="17"/>
        <item t="default"/>
      </items>
    </pivotField>
    <pivotField dataField="1" compact="0" showAll="0"/>
    <pivotField dataField="1" compact="0" showAll="0"/>
    <pivotField axis="axisRow" compact="0"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  <pivotField name="분기" axis="axisRow" compact="0" showAll="0" maxSubtotal="1" minSubtotal="1">
      <items count="8">
        <item x="0"/>
        <item x="1"/>
        <item x="2"/>
        <item x="3"/>
        <item x="4"/>
        <item x="5"/>
        <item t="max"/>
        <item t="min"/>
      </items>
    </pivotField>
  </pivotFields>
  <rowFields count="3">
    <field x="8"/>
    <field x="7"/>
    <field x="-2"/>
  </rowFields>
  <rowItems count="32">
    <i>
      <x v="1"/>
    </i>
    <i r="1">
      <x v="2"/>
    </i>
    <i r="2">
      <x/>
    </i>
    <i r="2" i="1">
      <x v="1"/>
    </i>
    <i t="max">
      <x v="1"/>
    </i>
    <i t="max" i="1">
      <x v="1"/>
    </i>
    <i t="min">
      <x v="1"/>
    </i>
    <i t="min" i="1">
      <x v="1"/>
    </i>
    <i>
      <x v="2"/>
    </i>
    <i r="1">
      <x v="4"/>
    </i>
    <i r="2">
      <x/>
    </i>
    <i r="2" i="1">
      <x v="1"/>
    </i>
    <i r="1">
      <x v="5"/>
    </i>
    <i r="2">
      <x/>
    </i>
    <i r="2" i="1">
      <x v="1"/>
    </i>
    <i r="1">
      <x v="6"/>
    </i>
    <i r="2">
      <x/>
    </i>
    <i r="2" i="1">
      <x v="1"/>
    </i>
    <i t="max">
      <x v="2"/>
    </i>
    <i t="max" i="1">
      <x v="2"/>
    </i>
    <i t="min">
      <x v="2"/>
    </i>
    <i t="min" i="1">
      <x v="2"/>
    </i>
    <i>
      <x v="3"/>
    </i>
    <i r="1">
      <x v="8"/>
    </i>
    <i r="2">
      <x/>
    </i>
    <i r="2" i="1">
      <x v="1"/>
    </i>
    <i t="max">
      <x v="3"/>
    </i>
    <i t="max" i="1">
      <x v="3"/>
    </i>
    <i t="min">
      <x v="3"/>
    </i>
    <i t="min" i="1">
      <x v="3"/>
    </i>
    <i t="grand">
      <x/>
    </i>
    <i t="grand" i="1">
      <x/>
    </i>
  </rowItems>
  <colFields count="1">
    <field x="1"/>
  </colFields>
  <colItems count="3">
    <i>
      <x v="4"/>
    </i>
    <i>
      <x v="5"/>
    </i>
    <i t="grand">
      <x/>
    </i>
  </colItems>
  <pageFields count="1">
    <pageField fld="2" item="2" hier="-1"/>
  </pageFields>
  <dataFields count="2">
    <dataField name="최대 : 예매수량" fld="5" subtotal="max" baseField="8" baseItem="1"/>
    <dataField name="최대 : 총금액" fld="6" subtotal="max" baseField="8" baseItem="1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2.bin"/><Relationship Id="rId5" Type="http://schemas.openxmlformats.org/officeDocument/2006/relationships/image" Target="../media/image3.emf"/><Relationship Id="rId4" Type="http://schemas.openxmlformats.org/officeDocument/2006/relationships/control" Target="../activeX/activeX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498024-E910-4EAA-9219-EBBF627CA5CD}">
  <sheetPr codeName="Sheet2"/>
  <dimension ref="A1:F38"/>
  <sheetViews>
    <sheetView topLeftCell="A13" workbookViewId="0">
      <selection activeCell="O6" sqref="O6"/>
    </sheetView>
  </sheetViews>
  <sheetFormatPr defaultRowHeight="17.399999999999999"/>
  <cols>
    <col min="1" max="1" width="12.59765625" customWidth="1"/>
    <col min="3" max="3" width="13" bestFit="1" customWidth="1"/>
    <col min="6" max="6" width="10.8984375" bestFit="1" customWidth="1"/>
  </cols>
  <sheetData>
    <row r="1" spans="1:6">
      <c r="A1" t="s">
        <v>0</v>
      </c>
    </row>
    <row r="2" spans="1:6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</row>
    <row r="3" spans="1:6">
      <c r="A3" s="2">
        <v>44721</v>
      </c>
      <c r="B3" s="3" t="s">
        <v>7</v>
      </c>
      <c r="C3" s="3" t="s">
        <v>8</v>
      </c>
      <c r="D3" s="4">
        <v>15000</v>
      </c>
      <c r="E3" s="5">
        <v>3</v>
      </c>
      <c r="F3" s="4">
        <f t="shared" ref="F3:F28" si="0">D3*E3</f>
        <v>45000</v>
      </c>
    </row>
    <row r="4" spans="1:6">
      <c r="A4" s="2">
        <v>44659</v>
      </c>
      <c r="B4" s="3" t="s">
        <v>9</v>
      </c>
      <c r="C4" s="3" t="s">
        <v>10</v>
      </c>
      <c r="D4" s="4">
        <v>23000</v>
      </c>
      <c r="E4" s="5">
        <v>32</v>
      </c>
      <c r="F4" s="4">
        <f t="shared" si="0"/>
        <v>736000</v>
      </c>
    </row>
    <row r="5" spans="1:6">
      <c r="A5" s="2">
        <v>44692</v>
      </c>
      <c r="B5" s="3" t="s">
        <v>11</v>
      </c>
      <c r="C5" s="3" t="s">
        <v>12</v>
      </c>
      <c r="D5" s="4">
        <v>31000</v>
      </c>
      <c r="E5" s="5">
        <v>2</v>
      </c>
      <c r="F5" s="4">
        <f t="shared" si="0"/>
        <v>62000</v>
      </c>
    </row>
    <row r="6" spans="1:6">
      <c r="A6" s="2">
        <v>44763</v>
      </c>
      <c r="B6" s="3" t="s">
        <v>9</v>
      </c>
      <c r="C6" s="3" t="s">
        <v>13</v>
      </c>
      <c r="D6" s="4">
        <v>16000</v>
      </c>
      <c r="E6" s="5">
        <v>30</v>
      </c>
      <c r="F6" s="4">
        <f t="shared" si="0"/>
        <v>480000</v>
      </c>
    </row>
    <row r="7" spans="1:6">
      <c r="A7" s="2">
        <v>44721</v>
      </c>
      <c r="B7" s="3" t="s">
        <v>14</v>
      </c>
      <c r="C7" s="3" t="s">
        <v>15</v>
      </c>
      <c r="D7" s="4">
        <v>35000</v>
      </c>
      <c r="E7" s="5">
        <v>3</v>
      </c>
      <c r="F7" s="4">
        <f t="shared" si="0"/>
        <v>105000</v>
      </c>
    </row>
    <row r="8" spans="1:6">
      <c r="A8" s="2">
        <v>44741</v>
      </c>
      <c r="B8" s="3" t="s">
        <v>14</v>
      </c>
      <c r="C8" s="3" t="s">
        <v>15</v>
      </c>
      <c r="D8" s="4">
        <v>35000</v>
      </c>
      <c r="E8" s="5">
        <v>3</v>
      </c>
      <c r="F8" s="4">
        <f t="shared" si="0"/>
        <v>105000</v>
      </c>
    </row>
    <row r="9" spans="1:6">
      <c r="A9" s="2">
        <v>44656</v>
      </c>
      <c r="B9" s="3" t="s">
        <v>11</v>
      </c>
      <c r="C9" s="3" t="s">
        <v>16</v>
      </c>
      <c r="D9" s="4">
        <v>19900</v>
      </c>
      <c r="E9" s="5">
        <v>19</v>
      </c>
      <c r="F9" s="4">
        <f t="shared" si="0"/>
        <v>378100</v>
      </c>
    </row>
    <row r="10" spans="1:6">
      <c r="A10" s="2">
        <v>44689</v>
      </c>
      <c r="B10" s="3" t="s">
        <v>14</v>
      </c>
      <c r="C10" s="3" t="s">
        <v>17</v>
      </c>
      <c r="D10" s="4">
        <v>43000</v>
      </c>
      <c r="E10" s="5">
        <v>29</v>
      </c>
      <c r="F10" s="4">
        <f t="shared" si="0"/>
        <v>1247000</v>
      </c>
    </row>
    <row r="11" spans="1:6">
      <c r="A11" s="2">
        <v>44597</v>
      </c>
      <c r="B11" s="3" t="s">
        <v>9</v>
      </c>
      <c r="C11" s="3" t="s">
        <v>18</v>
      </c>
      <c r="D11" s="4">
        <v>21000</v>
      </c>
      <c r="E11" s="5">
        <v>15</v>
      </c>
      <c r="F11" s="4">
        <f t="shared" si="0"/>
        <v>315000</v>
      </c>
    </row>
    <row r="12" spans="1:6">
      <c r="A12" s="2">
        <v>44658</v>
      </c>
      <c r="B12" s="3" t="s">
        <v>9</v>
      </c>
      <c r="C12" s="3" t="s">
        <v>10</v>
      </c>
      <c r="D12" s="4">
        <v>23000</v>
      </c>
      <c r="E12" s="5">
        <v>6</v>
      </c>
      <c r="F12" s="4">
        <f t="shared" si="0"/>
        <v>138000</v>
      </c>
    </row>
    <row r="13" spans="1:6">
      <c r="A13" s="2">
        <v>44586</v>
      </c>
      <c r="B13" s="3" t="s">
        <v>9</v>
      </c>
      <c r="C13" s="3" t="s">
        <v>13</v>
      </c>
      <c r="D13" s="4">
        <v>16000</v>
      </c>
      <c r="E13" s="5">
        <v>5</v>
      </c>
      <c r="F13" s="4">
        <f t="shared" si="0"/>
        <v>80000</v>
      </c>
    </row>
    <row r="14" spans="1:6">
      <c r="A14" s="2">
        <v>44650</v>
      </c>
      <c r="B14" s="3" t="s">
        <v>11</v>
      </c>
      <c r="C14" s="3" t="s">
        <v>16</v>
      </c>
      <c r="D14" s="4">
        <v>19900</v>
      </c>
      <c r="E14" s="5">
        <v>21</v>
      </c>
      <c r="F14" s="4">
        <f t="shared" si="0"/>
        <v>417900</v>
      </c>
    </row>
    <row r="15" spans="1:6">
      <c r="A15" s="2">
        <v>44714</v>
      </c>
      <c r="B15" s="3" t="s">
        <v>14</v>
      </c>
      <c r="C15" s="3" t="s">
        <v>17</v>
      </c>
      <c r="D15" s="4">
        <v>43000</v>
      </c>
      <c r="E15" s="5">
        <v>26</v>
      </c>
      <c r="F15" s="4">
        <f t="shared" si="0"/>
        <v>1118000</v>
      </c>
    </row>
    <row r="16" spans="1:6">
      <c r="A16" s="2">
        <v>44678</v>
      </c>
      <c r="B16" s="3" t="s">
        <v>9</v>
      </c>
      <c r="C16" s="3" t="s">
        <v>13</v>
      </c>
      <c r="D16" s="4">
        <v>16000</v>
      </c>
      <c r="E16" s="5">
        <v>2</v>
      </c>
      <c r="F16" s="4">
        <f t="shared" si="0"/>
        <v>32000</v>
      </c>
    </row>
    <row r="17" spans="1:6">
      <c r="A17" s="2">
        <v>44701</v>
      </c>
      <c r="B17" s="3" t="s">
        <v>14</v>
      </c>
      <c r="C17" s="3" t="s">
        <v>15</v>
      </c>
      <c r="D17" s="4">
        <v>35000</v>
      </c>
      <c r="E17" s="5">
        <v>11</v>
      </c>
      <c r="F17" s="4">
        <f t="shared" si="0"/>
        <v>385000</v>
      </c>
    </row>
    <row r="18" spans="1:6">
      <c r="A18" s="2">
        <v>44688</v>
      </c>
      <c r="B18" s="3" t="s">
        <v>11</v>
      </c>
      <c r="C18" s="3" t="s">
        <v>12</v>
      </c>
      <c r="D18" s="4">
        <v>31000</v>
      </c>
      <c r="E18" s="5">
        <v>21</v>
      </c>
      <c r="F18" s="4">
        <f t="shared" si="0"/>
        <v>651000</v>
      </c>
    </row>
    <row r="19" spans="1:6">
      <c r="A19" s="2">
        <v>44644</v>
      </c>
      <c r="B19" s="3" t="s">
        <v>7</v>
      </c>
      <c r="C19" s="3" t="s">
        <v>8</v>
      </c>
      <c r="D19" s="4">
        <v>15000</v>
      </c>
      <c r="E19" s="5">
        <v>5</v>
      </c>
      <c r="F19" s="4">
        <f t="shared" si="0"/>
        <v>75000</v>
      </c>
    </row>
    <row r="20" spans="1:6">
      <c r="A20" s="2">
        <v>44720</v>
      </c>
      <c r="B20" s="3" t="s">
        <v>11</v>
      </c>
      <c r="C20" s="3" t="s">
        <v>16</v>
      </c>
      <c r="D20" s="4">
        <v>19900</v>
      </c>
      <c r="E20" s="5">
        <v>9</v>
      </c>
      <c r="F20" s="4">
        <f t="shared" si="0"/>
        <v>179100</v>
      </c>
    </row>
    <row r="21" spans="1:6">
      <c r="A21" s="2">
        <v>44771</v>
      </c>
      <c r="B21" s="3" t="s">
        <v>7</v>
      </c>
      <c r="C21" s="3" t="s">
        <v>8</v>
      </c>
      <c r="D21" s="4">
        <v>15000</v>
      </c>
      <c r="E21" s="5">
        <v>19</v>
      </c>
      <c r="F21" s="4">
        <f t="shared" si="0"/>
        <v>285000</v>
      </c>
    </row>
    <row r="22" spans="1:6">
      <c r="A22" s="2">
        <v>44717</v>
      </c>
      <c r="B22" s="3" t="s">
        <v>14</v>
      </c>
      <c r="C22" s="3" t="s">
        <v>15</v>
      </c>
      <c r="D22" s="4">
        <v>35000</v>
      </c>
      <c r="E22" s="5">
        <v>10</v>
      </c>
      <c r="F22" s="4">
        <f t="shared" si="0"/>
        <v>350000</v>
      </c>
    </row>
    <row r="23" spans="1:6">
      <c r="A23" s="2">
        <v>44684</v>
      </c>
      <c r="B23" s="3" t="s">
        <v>9</v>
      </c>
      <c r="C23" s="3" t="s">
        <v>18</v>
      </c>
      <c r="D23" s="4">
        <v>21000</v>
      </c>
      <c r="E23" s="5">
        <v>2</v>
      </c>
      <c r="F23" s="4">
        <f t="shared" si="0"/>
        <v>42000</v>
      </c>
    </row>
    <row r="24" spans="1:6">
      <c r="A24" s="2">
        <v>44619</v>
      </c>
      <c r="B24" s="3" t="s">
        <v>11</v>
      </c>
      <c r="C24" s="3" t="s">
        <v>12</v>
      </c>
      <c r="D24" s="4">
        <v>31000</v>
      </c>
      <c r="E24" s="5">
        <v>27</v>
      </c>
      <c r="F24" s="4">
        <f t="shared" si="0"/>
        <v>837000</v>
      </c>
    </row>
    <row r="25" spans="1:6">
      <c r="A25" s="2">
        <v>44802</v>
      </c>
      <c r="B25" s="3" t="s">
        <v>11</v>
      </c>
      <c r="C25" s="3" t="s">
        <v>16</v>
      </c>
      <c r="D25" s="4">
        <v>19900</v>
      </c>
      <c r="E25" s="5">
        <v>5</v>
      </c>
      <c r="F25" s="4">
        <f t="shared" si="0"/>
        <v>99500</v>
      </c>
    </row>
    <row r="26" spans="1:6">
      <c r="A26" s="2">
        <v>44653</v>
      </c>
      <c r="B26" s="3" t="s">
        <v>11</v>
      </c>
      <c r="C26" s="3" t="s">
        <v>12</v>
      </c>
      <c r="D26" s="4">
        <v>31000</v>
      </c>
      <c r="E26" s="5">
        <v>6</v>
      </c>
      <c r="F26" s="4">
        <f t="shared" si="0"/>
        <v>186000</v>
      </c>
    </row>
    <row r="27" spans="1:6">
      <c r="A27" s="2">
        <v>44767</v>
      </c>
      <c r="B27" s="3" t="s">
        <v>14</v>
      </c>
      <c r="C27" s="3" t="s">
        <v>17</v>
      </c>
      <c r="D27" s="4">
        <v>43000</v>
      </c>
      <c r="E27" s="5">
        <v>4</v>
      </c>
      <c r="F27" s="4">
        <f t="shared" si="0"/>
        <v>172000</v>
      </c>
    </row>
    <row r="28" spans="1:6">
      <c r="A28" s="2">
        <v>44714</v>
      </c>
      <c r="B28" s="3" t="s">
        <v>9</v>
      </c>
      <c r="C28" s="3" t="s">
        <v>10</v>
      </c>
      <c r="D28" s="4">
        <v>23000</v>
      </c>
      <c r="E28" s="5">
        <v>2</v>
      </c>
      <c r="F28" s="4">
        <f t="shared" si="0"/>
        <v>46000</v>
      </c>
    </row>
    <row r="30" spans="1:6">
      <c r="A30" t="s">
        <v>46</v>
      </c>
    </row>
    <row r="31" spans="1:6">
      <c r="A31" t="b">
        <f>AND(DAY(A3)&gt;=20,E3&gt;=AVERAGE($E$3:$E$28))</f>
        <v>0</v>
      </c>
    </row>
    <row r="34" spans="1:6">
      <c r="A34" s="1" t="s">
        <v>1</v>
      </c>
      <c r="B34" s="1" t="s">
        <v>2</v>
      </c>
      <c r="C34" s="1" t="s">
        <v>3</v>
      </c>
      <c r="D34" s="1" t="s">
        <v>4</v>
      </c>
      <c r="E34" s="1" t="s">
        <v>5</v>
      </c>
      <c r="F34" s="1" t="s">
        <v>6</v>
      </c>
    </row>
    <row r="35" spans="1:6">
      <c r="A35" s="2">
        <v>44763</v>
      </c>
      <c r="B35" s="3" t="s">
        <v>9</v>
      </c>
      <c r="C35" s="3" t="s">
        <v>13</v>
      </c>
      <c r="D35" s="4">
        <v>16000</v>
      </c>
      <c r="E35" s="5">
        <v>30</v>
      </c>
      <c r="F35" s="4">
        <v>480000</v>
      </c>
    </row>
    <row r="36" spans="1:6">
      <c r="A36" s="2">
        <v>44650</v>
      </c>
      <c r="B36" s="3" t="s">
        <v>11</v>
      </c>
      <c r="C36" s="3" t="s">
        <v>16</v>
      </c>
      <c r="D36" s="4">
        <v>19900</v>
      </c>
      <c r="E36" s="5">
        <v>21</v>
      </c>
      <c r="F36" s="4">
        <v>417900</v>
      </c>
    </row>
    <row r="37" spans="1:6">
      <c r="A37" s="2">
        <v>44771</v>
      </c>
      <c r="B37" s="3" t="s">
        <v>7</v>
      </c>
      <c r="C37" s="3" t="s">
        <v>8</v>
      </c>
      <c r="D37" s="4">
        <v>15000</v>
      </c>
      <c r="E37" s="5">
        <v>19</v>
      </c>
      <c r="F37" s="4">
        <v>285000</v>
      </c>
    </row>
    <row r="38" spans="1:6">
      <c r="A38" s="2">
        <v>44619</v>
      </c>
      <c r="B38" s="3" t="s">
        <v>11</v>
      </c>
      <c r="C38" s="3" t="s">
        <v>12</v>
      </c>
      <c r="D38" s="4">
        <v>31000</v>
      </c>
      <c r="E38" s="5">
        <v>27</v>
      </c>
      <c r="F38" s="4">
        <v>837000</v>
      </c>
    </row>
  </sheetData>
  <phoneticPr fontId="1" type="noConversion"/>
  <conditionalFormatting sqref="A3:F28">
    <cfRule type="expression" dxfId="0" priority="1">
      <formula>OR(WEEKDAY($A3,2)=3,WEEKDAY($A3,2)=5)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0566D6-D5DC-46EF-8C12-FCBA11F8DAFA}">
  <sheetPr codeName="Sheet3"/>
  <dimension ref="B2:E11"/>
  <sheetViews>
    <sheetView topLeftCell="A9" workbookViewId="0">
      <selection activeCell="D11" sqref="D11"/>
    </sheetView>
  </sheetViews>
  <sheetFormatPr defaultRowHeight="17.399999999999999"/>
  <cols>
    <col min="1" max="1" width="8.796875" style="23"/>
    <col min="2" max="2" width="14.69921875" style="23" customWidth="1"/>
    <col min="3" max="3" width="8.796875" style="23"/>
    <col min="4" max="4" width="17" style="23" customWidth="1"/>
    <col min="5" max="5" width="10.69921875" style="23" customWidth="1"/>
    <col min="6" max="16384" width="8.796875" style="23"/>
  </cols>
  <sheetData>
    <row r="2" spans="2:5" ht="18" thickBot="1">
      <c r="B2" s="23" t="s">
        <v>0</v>
      </c>
    </row>
    <row r="3" spans="2:5">
      <c r="B3" s="24" t="s">
        <v>3</v>
      </c>
      <c r="C3" s="25" t="s">
        <v>4</v>
      </c>
      <c r="D3" s="25" t="s">
        <v>19</v>
      </c>
      <c r="E3" s="26" t="s">
        <v>6</v>
      </c>
    </row>
    <row r="4" spans="2:5">
      <c r="B4" s="27" t="s">
        <v>17</v>
      </c>
      <c r="C4" s="28">
        <v>43000</v>
      </c>
      <c r="D4" s="28">
        <v>59</v>
      </c>
      <c r="E4" s="31">
        <f t="shared" ref="E4:E11" si="0">C4*D4</f>
        <v>2537000</v>
      </c>
    </row>
    <row r="5" spans="2:5">
      <c r="B5" s="27" t="s">
        <v>12</v>
      </c>
      <c r="C5" s="28">
        <v>31000</v>
      </c>
      <c r="D5" s="28">
        <v>56</v>
      </c>
      <c r="E5" s="31">
        <f t="shared" si="0"/>
        <v>1736000</v>
      </c>
    </row>
    <row r="6" spans="2:5">
      <c r="B6" s="27" t="s">
        <v>16</v>
      </c>
      <c r="C6" s="28">
        <v>19900</v>
      </c>
      <c r="D6" s="28">
        <v>54</v>
      </c>
      <c r="E6" s="31">
        <f t="shared" si="0"/>
        <v>1074600</v>
      </c>
    </row>
    <row r="7" spans="2:5">
      <c r="B7" s="27" t="s">
        <v>10</v>
      </c>
      <c r="C7" s="28">
        <v>23000</v>
      </c>
      <c r="D7" s="28">
        <v>40</v>
      </c>
      <c r="E7" s="31">
        <f t="shared" si="0"/>
        <v>920000</v>
      </c>
    </row>
    <row r="8" spans="2:5">
      <c r="B8" s="27" t="s">
        <v>13</v>
      </c>
      <c r="C8" s="28">
        <v>16000</v>
      </c>
      <c r="D8" s="28">
        <v>37</v>
      </c>
      <c r="E8" s="31">
        <f t="shared" si="0"/>
        <v>592000</v>
      </c>
    </row>
    <row r="9" spans="2:5">
      <c r="B9" s="27" t="s">
        <v>15</v>
      </c>
      <c r="C9" s="28">
        <v>35000</v>
      </c>
      <c r="D9" s="28">
        <v>27</v>
      </c>
      <c r="E9" s="31">
        <f t="shared" si="0"/>
        <v>945000</v>
      </c>
    </row>
    <row r="10" spans="2:5">
      <c r="B10" s="27" t="s">
        <v>8</v>
      </c>
      <c r="C10" s="28">
        <v>15000</v>
      </c>
      <c r="D10" s="28">
        <v>27</v>
      </c>
      <c r="E10" s="31">
        <f t="shared" si="0"/>
        <v>405000</v>
      </c>
    </row>
    <row r="11" spans="2:5" ht="18" thickBot="1">
      <c r="B11" s="29" t="s">
        <v>18</v>
      </c>
      <c r="C11" s="30">
        <v>21000</v>
      </c>
      <c r="D11" s="30">
        <v>17</v>
      </c>
      <c r="E11" s="32">
        <f t="shared" si="0"/>
        <v>357000</v>
      </c>
    </row>
  </sheetData>
  <sheetProtection sheet="1" objects="1" scenarios="1" formatRows="0" insertColumns="0"/>
  <phoneticPr fontId="1" type="noConversion"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8913E8-7C71-42D0-BF95-AEC6D526450A}">
  <sheetPr codeName="Sheet4"/>
  <dimension ref="A1:H40"/>
  <sheetViews>
    <sheetView topLeftCell="A22" workbookViewId="0">
      <selection activeCell="H16" sqref="H16"/>
    </sheetView>
  </sheetViews>
  <sheetFormatPr defaultRowHeight="17.399999999999999"/>
  <cols>
    <col min="1" max="1" width="14.5" customWidth="1"/>
    <col min="2" max="2" width="12.3984375" bestFit="1" customWidth="1"/>
    <col min="3" max="3" width="14.19921875" customWidth="1"/>
    <col min="4" max="4" width="14.69921875" customWidth="1"/>
    <col min="5" max="5" width="17.59765625" customWidth="1"/>
    <col min="6" max="6" width="17.3984375" customWidth="1"/>
    <col min="7" max="7" width="12.69921875" customWidth="1"/>
    <col min="8" max="8" width="9.8984375" bestFit="1" customWidth="1"/>
  </cols>
  <sheetData>
    <row r="1" spans="1:8">
      <c r="A1" t="s">
        <v>20</v>
      </c>
      <c r="D1" t="s">
        <v>21</v>
      </c>
    </row>
    <row r="2" spans="1:8">
      <c r="A2" s="3" t="s">
        <v>3</v>
      </c>
      <c r="B2" s="12" t="s">
        <v>22</v>
      </c>
      <c r="D2" s="3" t="s">
        <v>23</v>
      </c>
      <c r="E2" s="12" t="s">
        <v>24</v>
      </c>
    </row>
    <row r="3" spans="1:8">
      <c r="A3" s="3" t="s">
        <v>15</v>
      </c>
      <c r="B3" s="13">
        <f>AVERAGEIFS($F$15:$F$40,$A$15:$A$40,A3,$E$15:$E$40,"&gt;=5")</f>
        <v>367500</v>
      </c>
      <c r="D3" s="3">
        <v>4</v>
      </c>
      <c r="E3" s="10">
        <f t="array" ref="E3">MAXA((MONTH($C$15:$C$40)=D3)*($E$15:$E$40))</f>
        <v>32</v>
      </c>
    </row>
    <row r="4" spans="1:8">
      <c r="A4" s="3" t="s">
        <v>16</v>
      </c>
      <c r="B4" s="13">
        <f t="shared" ref="B4:B10" si="0">AVERAGEIFS($F$15:$F$40,$A$15:$A$40,A4,$E$15:$E$40,"&gt;=5")</f>
        <v>268650</v>
      </c>
      <c r="D4" s="3">
        <v>5</v>
      </c>
      <c r="E4" s="10">
        <f t="array" ref="E4">MAXA((MONTH($C$15:$C$40)=D4)*($E$15:$E$40))</f>
        <v>29</v>
      </c>
    </row>
    <row r="5" spans="1:8">
      <c r="A5" s="3" t="s">
        <v>17</v>
      </c>
      <c r="B5" s="13">
        <f t="shared" si="0"/>
        <v>1182500</v>
      </c>
      <c r="D5" s="3">
        <v>6</v>
      </c>
      <c r="E5" s="10">
        <f t="array" ref="E5">MAXA((MONTH($C$15:$C$40)=D5)*($E$15:$E$40))</f>
        <v>26</v>
      </c>
    </row>
    <row r="6" spans="1:8">
      <c r="A6" s="3" t="s">
        <v>18</v>
      </c>
      <c r="B6" s="13">
        <f t="shared" si="0"/>
        <v>315000</v>
      </c>
    </row>
    <row r="7" spans="1:8">
      <c r="A7" s="3" t="s">
        <v>8</v>
      </c>
      <c r="B7" s="13">
        <f t="shared" si="0"/>
        <v>180000</v>
      </c>
      <c r="D7" s="37" t="s">
        <v>25</v>
      </c>
      <c r="E7" s="38"/>
      <c r="F7" s="39"/>
    </row>
    <row r="8" spans="1:8">
      <c r="A8" s="3" t="s">
        <v>10</v>
      </c>
      <c r="B8" s="13">
        <f t="shared" si="0"/>
        <v>437000</v>
      </c>
      <c r="D8" s="40" t="str">
        <f>TEXT(DCOUNTA(A14:H40,A14,D10:E11),"0개")</f>
        <v>4개</v>
      </c>
      <c r="E8" s="41"/>
      <c r="F8" s="42"/>
    </row>
    <row r="9" spans="1:8">
      <c r="A9" s="3" t="s">
        <v>12</v>
      </c>
      <c r="B9" s="13">
        <f t="shared" si="0"/>
        <v>558000</v>
      </c>
    </row>
    <row r="10" spans="1:8">
      <c r="A10" s="3" t="s">
        <v>13</v>
      </c>
      <c r="B10" s="13">
        <f t="shared" si="0"/>
        <v>280000</v>
      </c>
      <c r="D10" s="14" t="s">
        <v>47</v>
      </c>
      <c r="E10" s="14" t="s">
        <v>49</v>
      </c>
    </row>
    <row r="11" spans="1:8">
      <c r="D11" s="14" t="s">
        <v>48</v>
      </c>
      <c r="E11" s="14" t="s">
        <v>50</v>
      </c>
    </row>
    <row r="13" spans="1:8">
      <c r="A13" t="s">
        <v>26</v>
      </c>
    </row>
    <row r="14" spans="1:8">
      <c r="A14" s="1" t="s">
        <v>3</v>
      </c>
      <c r="B14" s="1" t="s">
        <v>2</v>
      </c>
      <c r="C14" s="1" t="s">
        <v>1</v>
      </c>
      <c r="D14" s="1" t="s">
        <v>4</v>
      </c>
      <c r="E14" s="1" t="s">
        <v>5</v>
      </c>
      <c r="F14" s="1" t="s">
        <v>6</v>
      </c>
      <c r="G14" s="12" t="s">
        <v>27</v>
      </c>
      <c r="H14" s="12" t="s">
        <v>28</v>
      </c>
    </row>
    <row r="15" spans="1:8">
      <c r="A15" s="3" t="s">
        <v>15</v>
      </c>
      <c r="B15" s="3" t="s">
        <v>29</v>
      </c>
      <c r="C15" s="2">
        <v>43991</v>
      </c>
      <c r="D15" s="4">
        <v>35000</v>
      </c>
      <c r="E15" s="5">
        <v>3</v>
      </c>
      <c r="F15" s="4">
        <f t="shared" ref="F15:F40" si="1">D15*E15</f>
        <v>105000</v>
      </c>
      <c r="G15" s="15" t="str">
        <f>IF(LEFT(B15,1)="M","뮤지컬("&amp;COUNTIF($B$15:B15,"M*")&amp;")",IF(LEFT(B15,1)="C","콘서트("&amp;COUNTIF($B$15:B15,"C*")&amp;")","그외("&amp;COUNTIF($B$15:B15,"&lt;&gt;M*")-COUNTIF($B$15:B15,"C*")&amp;")"))</f>
        <v>콘서트(1)</v>
      </c>
      <c r="H15" s="16" t="str" cm="1">
        <f t="array" ref="H15">fn할인액(B15,F15)</f>
        <v/>
      </c>
    </row>
    <row r="16" spans="1:8">
      <c r="A16" s="3" t="s">
        <v>16</v>
      </c>
      <c r="B16" s="3" t="s">
        <v>30</v>
      </c>
      <c r="C16" s="2">
        <v>43926</v>
      </c>
      <c r="D16" s="4">
        <v>19900</v>
      </c>
      <c r="E16" s="5">
        <v>19</v>
      </c>
      <c r="F16" s="4">
        <f t="shared" si="1"/>
        <v>378100</v>
      </c>
      <c r="G16" s="15" t="str">
        <f>IF(LEFT(B16,1)="M","뮤지컬("&amp;COUNTIF($B$15:B16,"M*")&amp;")",IF(LEFT(B16,1)="C","콘서트("&amp;COUNTIF($B$15:B16,"C*")&amp;")","그외("&amp;COUNTIF($B$15:B16,"&lt;&gt;M*")-COUNTIF($B$15:B16,"C*")&amp;")"))</f>
        <v>뮤지컬(1)</v>
      </c>
      <c r="H16" s="16" cm="1">
        <f t="array" ref="H16">fn할인액(B16,F16)</f>
        <v>56715</v>
      </c>
    </row>
    <row r="17" spans="1:8">
      <c r="A17" s="3" t="s">
        <v>17</v>
      </c>
      <c r="B17" s="3" t="s">
        <v>29</v>
      </c>
      <c r="C17" s="2">
        <v>43959</v>
      </c>
      <c r="D17" s="4">
        <v>43000</v>
      </c>
      <c r="E17" s="5">
        <v>29</v>
      </c>
      <c r="F17" s="4">
        <f t="shared" si="1"/>
        <v>1247000</v>
      </c>
      <c r="G17" s="15" t="str">
        <f>IF(LEFT(B17,1)="M","뮤지컬("&amp;COUNTIF($B$15:B17,"M*")&amp;")",IF(LEFT(B17,1)="C","콘서트("&amp;COUNTIF($B$15:B17,"C*")&amp;")","그외("&amp;COUNTIF($B$15:B17,"&lt;&gt;M*")-COUNTIF($B$15:B17,"C*")&amp;")"))</f>
        <v>콘서트(2)</v>
      </c>
      <c r="H17" s="16" cm="1">
        <f t="array" ref="H17">fn할인액(B17,F17)</f>
        <v>124700</v>
      </c>
    </row>
    <row r="18" spans="1:8">
      <c r="A18" s="3" t="s">
        <v>18</v>
      </c>
      <c r="B18" s="3" t="s">
        <v>31</v>
      </c>
      <c r="C18" s="2">
        <v>43866</v>
      </c>
      <c r="D18" s="4">
        <v>21000</v>
      </c>
      <c r="E18" s="5">
        <v>15</v>
      </c>
      <c r="F18" s="4">
        <f t="shared" si="1"/>
        <v>315000</v>
      </c>
      <c r="G18" s="15" t="str">
        <f>IF(LEFT(B18,1)="M","뮤지컬("&amp;COUNTIF($B$15:B18,"M*")&amp;")",IF(LEFT(B18,1)="C","콘서트("&amp;COUNTIF($B$15:B18,"C*")&amp;")","그외("&amp;COUNTIF($B$15:B18,"&lt;&gt;M*")-COUNTIF($B$15:B18,"C*")&amp;")"))</f>
        <v>그외(1)</v>
      </c>
      <c r="H18" s="16" t="str" cm="1">
        <f t="array" ref="H18">fn할인액(B18,F18)</f>
        <v/>
      </c>
    </row>
    <row r="19" spans="1:8">
      <c r="A19" s="3" t="s">
        <v>8</v>
      </c>
      <c r="B19" s="3" t="s">
        <v>32</v>
      </c>
      <c r="C19" s="2">
        <v>44027</v>
      </c>
      <c r="D19" s="4">
        <v>15000</v>
      </c>
      <c r="E19" s="5">
        <v>19</v>
      </c>
      <c r="F19" s="4">
        <f t="shared" si="1"/>
        <v>285000</v>
      </c>
      <c r="G19" s="15" t="str">
        <f>IF(LEFT(B19,1)="M","뮤지컬("&amp;COUNTIF($B$15:B19,"M*")&amp;")",IF(LEFT(B19,1)="C","콘서트("&amp;COUNTIF($B$15:B19,"C*")&amp;")","그외("&amp;COUNTIF($B$15:B19,"&lt;&gt;M*")-COUNTIF($B$15:B19,"C*")&amp;")"))</f>
        <v>그외(2)</v>
      </c>
      <c r="H19" s="16" t="str" cm="1">
        <f t="array" ref="H19">fn할인액(B19,F19)</f>
        <v/>
      </c>
    </row>
    <row r="20" spans="1:8">
      <c r="A20" s="3" t="s">
        <v>15</v>
      </c>
      <c r="B20" s="3" t="s">
        <v>29</v>
      </c>
      <c r="C20" s="2">
        <v>43987</v>
      </c>
      <c r="D20" s="4">
        <v>35000</v>
      </c>
      <c r="E20" s="5">
        <v>10</v>
      </c>
      <c r="F20" s="4">
        <f t="shared" si="1"/>
        <v>350000</v>
      </c>
      <c r="G20" s="15" t="str">
        <f>IF(LEFT(B20,1)="M","뮤지컬("&amp;COUNTIF($B$15:B20,"M*")&amp;")",IF(LEFT(B20,1)="C","콘서트("&amp;COUNTIF($B$15:B20,"C*")&amp;")","그외("&amp;COUNTIF($B$15:B20,"&lt;&gt;M*")-COUNTIF($B$15:B20,"C*")&amp;")"))</f>
        <v>콘서트(3)</v>
      </c>
      <c r="H20" s="16" cm="1">
        <f t="array" ref="H20">fn할인액(B20,F20)</f>
        <v>35000</v>
      </c>
    </row>
    <row r="21" spans="1:8">
      <c r="A21" s="3" t="s">
        <v>18</v>
      </c>
      <c r="B21" s="3" t="s">
        <v>31</v>
      </c>
      <c r="C21" s="2">
        <v>43954</v>
      </c>
      <c r="D21" s="4">
        <v>21000</v>
      </c>
      <c r="E21" s="5">
        <v>2</v>
      </c>
      <c r="F21" s="4">
        <f t="shared" si="1"/>
        <v>42000</v>
      </c>
      <c r="G21" s="15" t="str">
        <f>IF(LEFT(B21,1)="M","뮤지컬("&amp;COUNTIF($B$15:B21,"M*")&amp;")",IF(LEFT(B21,1)="C","콘서트("&amp;COUNTIF($B$15:B21,"C*")&amp;")","그외("&amp;COUNTIF($B$15:B21,"&lt;&gt;M*")-COUNTIF($B$15:B21,"C*")&amp;")"))</f>
        <v>그외(3)</v>
      </c>
      <c r="H21" s="16" t="str" cm="1">
        <f t="array" ref="H21">fn할인액(B21,F21)</f>
        <v/>
      </c>
    </row>
    <row r="22" spans="1:8">
      <c r="A22" s="3" t="s">
        <v>12</v>
      </c>
      <c r="B22" s="3" t="s">
        <v>30</v>
      </c>
      <c r="C22" s="2">
        <v>43862</v>
      </c>
      <c r="D22" s="4">
        <v>31000</v>
      </c>
      <c r="E22" s="5">
        <v>27</v>
      </c>
      <c r="F22" s="4">
        <f t="shared" si="1"/>
        <v>837000</v>
      </c>
      <c r="G22" s="15" t="str">
        <f>IF(LEFT(B22,1)="M","뮤지컬("&amp;COUNTIF($B$15:B22,"M*")&amp;")",IF(LEFT(B22,1)="C","콘서트("&amp;COUNTIF($B$15:B22,"C*")&amp;")","그외("&amp;COUNTIF($B$15:B22,"&lt;&gt;M*")-COUNTIF($B$15:B22,"C*")&amp;")"))</f>
        <v>뮤지컬(2)</v>
      </c>
      <c r="H22" s="16" cm="1">
        <f t="array" ref="H22">fn할인액(B22,F22)</f>
        <v>125550</v>
      </c>
    </row>
    <row r="23" spans="1:8">
      <c r="A23" s="3" t="s">
        <v>10</v>
      </c>
      <c r="B23" s="3" t="s">
        <v>31</v>
      </c>
      <c r="C23" s="2">
        <v>43928</v>
      </c>
      <c r="D23" s="4">
        <v>23000</v>
      </c>
      <c r="E23" s="5">
        <v>6</v>
      </c>
      <c r="F23" s="4">
        <f t="shared" si="1"/>
        <v>138000</v>
      </c>
      <c r="G23" s="15" t="str">
        <f>IF(LEFT(B23,1)="M","뮤지컬("&amp;COUNTIF($B$15:B23,"M*")&amp;")",IF(LEFT(B23,1)="C","콘서트("&amp;COUNTIF($B$15:B23,"C*")&amp;")","그외("&amp;COUNTIF($B$15:B23,"&lt;&gt;M*")-COUNTIF($B$15:B23,"C*")&amp;")"))</f>
        <v>그외(4)</v>
      </c>
      <c r="H23" s="16" t="str" cm="1">
        <f t="array" ref="H23">fn할인액(B23,F23)</f>
        <v/>
      </c>
    </row>
    <row r="24" spans="1:8">
      <c r="A24" s="3" t="s">
        <v>13</v>
      </c>
      <c r="B24" s="3" t="s">
        <v>31</v>
      </c>
      <c r="C24" s="2">
        <v>43839</v>
      </c>
      <c r="D24" s="4">
        <v>16000</v>
      </c>
      <c r="E24" s="5">
        <v>5</v>
      </c>
      <c r="F24" s="4">
        <f t="shared" si="1"/>
        <v>80000</v>
      </c>
      <c r="G24" s="15" t="str">
        <f>IF(LEFT(B24,1)="M","뮤지컬("&amp;COUNTIF($B$15:B24,"M*")&amp;")",IF(LEFT(B24,1)="C","콘서트("&amp;COUNTIF($B$15:B24,"C*")&amp;")","그외("&amp;COUNTIF($B$15:B24,"&lt;&gt;M*")-COUNTIF($B$15:B24,"C*")&amp;")"))</f>
        <v>그외(5)</v>
      </c>
      <c r="H24" s="16" t="str" cm="1">
        <f t="array" ref="H24">fn할인액(B24,F24)</f>
        <v/>
      </c>
    </row>
    <row r="25" spans="1:8">
      <c r="A25" s="3" t="s">
        <v>16</v>
      </c>
      <c r="B25" s="3" t="s">
        <v>30</v>
      </c>
      <c r="C25" s="2">
        <v>43873</v>
      </c>
      <c r="D25" s="4">
        <v>19900</v>
      </c>
      <c r="E25" s="5">
        <v>21</v>
      </c>
      <c r="F25" s="4">
        <f t="shared" si="1"/>
        <v>417900</v>
      </c>
      <c r="G25" s="15" t="str">
        <f>IF(LEFT(B25,1)="M","뮤지컬("&amp;COUNTIF($B$15:B25,"M*")&amp;")",IF(LEFT(B25,1)="C","콘서트("&amp;COUNTIF($B$15:B25,"C*")&amp;")","그외("&amp;COUNTIF($B$15:B25,"&lt;&gt;M*")-COUNTIF($B$15:B25,"C*")&amp;")"))</f>
        <v>뮤지컬(3)</v>
      </c>
      <c r="H25" s="16" cm="1">
        <f t="array" ref="H25">fn할인액(B25,F25)</f>
        <v>62685</v>
      </c>
    </row>
    <row r="26" spans="1:8">
      <c r="A26" s="3" t="s">
        <v>17</v>
      </c>
      <c r="B26" s="3" t="s">
        <v>29</v>
      </c>
      <c r="C26" s="2">
        <v>43984</v>
      </c>
      <c r="D26" s="4">
        <v>43000</v>
      </c>
      <c r="E26" s="5">
        <v>26</v>
      </c>
      <c r="F26" s="4">
        <f t="shared" si="1"/>
        <v>1118000</v>
      </c>
      <c r="G26" s="15" t="str">
        <f>IF(LEFT(B26,1)="M","뮤지컬("&amp;COUNTIF($B$15:B26,"M*")&amp;")",IF(LEFT(B26,1)="C","콘서트("&amp;COUNTIF($B$15:B26,"C*")&amp;")","그외("&amp;COUNTIF($B$15:B26,"&lt;&gt;M*")-COUNTIF($B$15:B26,"C*")&amp;")"))</f>
        <v>콘서트(4)</v>
      </c>
      <c r="H26" s="16" cm="1">
        <f t="array" ref="H26">fn할인액(B26,F26)</f>
        <v>111800</v>
      </c>
    </row>
    <row r="27" spans="1:8">
      <c r="A27" s="3" t="s">
        <v>8</v>
      </c>
      <c r="B27" s="3" t="s">
        <v>32</v>
      </c>
      <c r="C27" s="2">
        <v>43991</v>
      </c>
      <c r="D27" s="4">
        <v>15000</v>
      </c>
      <c r="E27" s="5">
        <v>3</v>
      </c>
      <c r="F27" s="4">
        <f t="shared" si="1"/>
        <v>45000</v>
      </c>
      <c r="G27" s="15" t="str">
        <f>IF(LEFT(B27,1)="M","뮤지컬("&amp;COUNTIF($B$15:B27,"M*")&amp;")",IF(LEFT(B27,1)="C","콘서트("&amp;COUNTIF($B$15:B27,"C*")&amp;")","그외("&amp;COUNTIF($B$15:B27,"&lt;&gt;M*")-COUNTIF($B$15:B27,"C*")&amp;")"))</f>
        <v>그외(6)</v>
      </c>
      <c r="H27" s="16" t="str" cm="1">
        <f t="array" ref="H27">fn할인액(B27,F27)</f>
        <v/>
      </c>
    </row>
    <row r="28" spans="1:8">
      <c r="A28" s="3" t="s">
        <v>10</v>
      </c>
      <c r="B28" s="3" t="s">
        <v>31</v>
      </c>
      <c r="C28" s="2">
        <v>43929</v>
      </c>
      <c r="D28" s="4">
        <v>23000</v>
      </c>
      <c r="E28" s="5">
        <v>32</v>
      </c>
      <c r="F28" s="4">
        <f t="shared" si="1"/>
        <v>736000</v>
      </c>
      <c r="G28" s="15" t="str">
        <f>IF(LEFT(B28,1)="M","뮤지컬("&amp;COUNTIF($B$15:B28,"M*")&amp;")",IF(LEFT(B28,1)="C","콘서트("&amp;COUNTIF($B$15:B28,"C*")&amp;")","그외("&amp;COUNTIF($B$15:B28,"&lt;&gt;M*")-COUNTIF($B$15:B28,"C*")&amp;")"))</f>
        <v>그외(7)</v>
      </c>
      <c r="H28" s="16" t="str" cm="1">
        <f t="array" ref="H28">fn할인액(B28,F28)</f>
        <v/>
      </c>
    </row>
    <row r="29" spans="1:8">
      <c r="A29" s="3" t="s">
        <v>12</v>
      </c>
      <c r="B29" s="3" t="s">
        <v>30</v>
      </c>
      <c r="C29" s="2">
        <v>43962</v>
      </c>
      <c r="D29" s="4">
        <v>31000</v>
      </c>
      <c r="E29" s="5">
        <v>2</v>
      </c>
      <c r="F29" s="4">
        <f t="shared" si="1"/>
        <v>62000</v>
      </c>
      <c r="G29" s="15" t="str">
        <f>IF(LEFT(B29,1)="M","뮤지컬("&amp;COUNTIF($B$15:B29,"M*")&amp;")",IF(LEFT(B29,1)="C","콘서트("&amp;COUNTIF($B$15:B29,"C*")&amp;")","그외("&amp;COUNTIF($B$15:B29,"&lt;&gt;M*")-COUNTIF($B$15:B29,"C*")&amp;")"))</f>
        <v>뮤지컬(4)</v>
      </c>
      <c r="H29" s="16" t="str" cm="1">
        <f t="array" ref="H29">fn할인액(B29,F29)</f>
        <v/>
      </c>
    </row>
    <row r="30" spans="1:8">
      <c r="A30" s="3" t="s">
        <v>13</v>
      </c>
      <c r="B30" s="3" t="s">
        <v>31</v>
      </c>
      <c r="C30" s="2">
        <v>44020</v>
      </c>
      <c r="D30" s="4">
        <v>16000</v>
      </c>
      <c r="E30" s="5">
        <v>30</v>
      </c>
      <c r="F30" s="4">
        <f t="shared" si="1"/>
        <v>480000</v>
      </c>
      <c r="G30" s="15" t="str">
        <f>IF(LEFT(B30,1)="M","뮤지컬("&amp;COUNTIF($B$15:B30,"M*")&amp;")",IF(LEFT(B30,1)="C","콘서트("&amp;COUNTIF($B$15:B30,"C*")&amp;")","그외("&amp;COUNTIF($B$15:B30,"&lt;&gt;M*")-COUNTIF($B$15:B30,"C*")&amp;")"))</f>
        <v>그외(8)</v>
      </c>
      <c r="H30" s="16" t="str" cm="1">
        <f t="array" ref="H30">fn할인액(B30,F30)</f>
        <v/>
      </c>
    </row>
    <row r="31" spans="1:8">
      <c r="A31" s="3" t="s">
        <v>15</v>
      </c>
      <c r="B31" s="3" t="s">
        <v>29</v>
      </c>
      <c r="C31" s="2">
        <v>43991</v>
      </c>
      <c r="D31" s="4">
        <v>35000</v>
      </c>
      <c r="E31" s="5">
        <v>3</v>
      </c>
      <c r="F31" s="4">
        <f t="shared" si="1"/>
        <v>105000</v>
      </c>
      <c r="G31" s="15" t="str">
        <f>IF(LEFT(B31,1)="M","뮤지컬("&amp;COUNTIF($B$15:B31,"M*")&amp;")",IF(LEFT(B31,1)="C","콘서트("&amp;COUNTIF($B$15:B31,"C*")&amp;")","그외("&amp;COUNTIF($B$15:B31,"&lt;&gt;M*")-COUNTIF($B$15:B31,"C*")&amp;")"))</f>
        <v>콘서트(5)</v>
      </c>
      <c r="H31" s="16" t="str" cm="1">
        <f t="array" ref="H31">fn할인액(B31,F31)</f>
        <v/>
      </c>
    </row>
    <row r="32" spans="1:8">
      <c r="A32" s="3" t="s">
        <v>13</v>
      </c>
      <c r="B32" s="3" t="s">
        <v>31</v>
      </c>
      <c r="C32" s="2">
        <v>43926</v>
      </c>
      <c r="D32" s="4">
        <v>16000</v>
      </c>
      <c r="E32" s="5">
        <v>2</v>
      </c>
      <c r="F32" s="4">
        <f t="shared" si="1"/>
        <v>32000</v>
      </c>
      <c r="G32" s="15" t="str">
        <f>IF(LEFT(B32,1)="M","뮤지컬("&amp;COUNTIF($B$15:B32,"M*")&amp;")",IF(LEFT(B32,1)="C","콘서트("&amp;COUNTIF($B$15:B32,"C*")&amp;")","그외("&amp;COUNTIF($B$15:B32,"&lt;&gt;M*")-COUNTIF($B$15:B32,"C*")&amp;")"))</f>
        <v>그외(9)</v>
      </c>
      <c r="H32" s="16" t="str" cm="1">
        <f t="array" ref="H32">fn할인액(B32,F32)</f>
        <v/>
      </c>
    </row>
    <row r="33" spans="1:8">
      <c r="A33" s="3" t="s">
        <v>15</v>
      </c>
      <c r="B33" s="3" t="s">
        <v>29</v>
      </c>
      <c r="C33" s="2">
        <v>43970</v>
      </c>
      <c r="D33" s="4">
        <v>35000</v>
      </c>
      <c r="E33" s="5">
        <v>11</v>
      </c>
      <c r="F33" s="4">
        <f t="shared" si="1"/>
        <v>385000</v>
      </c>
      <c r="G33" s="15" t="str">
        <f>IF(LEFT(B33,1)="M","뮤지컬("&amp;COUNTIF($B$15:B33,"M*")&amp;")",IF(LEFT(B33,1)="C","콘서트("&amp;COUNTIF($B$15:B33,"C*")&amp;")","그외("&amp;COUNTIF($B$15:B33,"&lt;&gt;M*")-COUNTIF($B$15:B33,"C*")&amp;")"))</f>
        <v>콘서트(6)</v>
      </c>
      <c r="H33" s="16" cm="1">
        <f t="array" ref="H33">fn할인액(B33,F33)</f>
        <v>38500</v>
      </c>
    </row>
    <row r="34" spans="1:8">
      <c r="A34" s="3" t="s">
        <v>12</v>
      </c>
      <c r="B34" s="3" t="s">
        <v>30</v>
      </c>
      <c r="C34" s="2">
        <v>43958</v>
      </c>
      <c r="D34" s="4">
        <v>31000</v>
      </c>
      <c r="E34" s="5">
        <v>21</v>
      </c>
      <c r="F34" s="4">
        <f t="shared" si="1"/>
        <v>651000</v>
      </c>
      <c r="G34" s="15" t="str">
        <f>IF(LEFT(B34,1)="M","뮤지컬("&amp;COUNTIF($B$15:B34,"M*")&amp;")",IF(LEFT(B34,1)="C","콘서트("&amp;COUNTIF($B$15:B34,"C*")&amp;")","그외("&amp;COUNTIF($B$15:B34,"&lt;&gt;M*")-COUNTIF($B$15:B34,"C*")&amp;")"))</f>
        <v>뮤지컬(5)</v>
      </c>
      <c r="H34" s="16" cm="1">
        <f t="array" ref="H34">fn할인액(B34,F34)</f>
        <v>97650</v>
      </c>
    </row>
    <row r="35" spans="1:8">
      <c r="A35" s="3" t="s">
        <v>8</v>
      </c>
      <c r="B35" s="3" t="s">
        <v>32</v>
      </c>
      <c r="C35" s="2">
        <v>43914</v>
      </c>
      <c r="D35" s="4">
        <v>15000</v>
      </c>
      <c r="E35" s="5">
        <v>5</v>
      </c>
      <c r="F35" s="4">
        <f t="shared" si="1"/>
        <v>75000</v>
      </c>
      <c r="G35" s="15" t="str">
        <f>IF(LEFT(B35,1)="M","뮤지컬("&amp;COUNTIF($B$15:B35,"M*")&amp;")",IF(LEFT(B35,1)="C","콘서트("&amp;COUNTIF($B$15:B35,"C*")&amp;")","그외("&amp;COUNTIF($B$15:B35,"&lt;&gt;M*")-COUNTIF($B$15:B35,"C*")&amp;")"))</f>
        <v>그외(10)</v>
      </c>
      <c r="H35" s="16" t="str" cm="1">
        <f t="array" ref="H35">fn할인액(B35,F35)</f>
        <v/>
      </c>
    </row>
    <row r="36" spans="1:8">
      <c r="A36" s="3" t="s">
        <v>16</v>
      </c>
      <c r="B36" s="3" t="s">
        <v>30</v>
      </c>
      <c r="C36" s="2">
        <v>43990</v>
      </c>
      <c r="D36" s="4">
        <v>19900</v>
      </c>
      <c r="E36" s="5">
        <v>9</v>
      </c>
      <c r="F36" s="4">
        <f t="shared" si="1"/>
        <v>179100</v>
      </c>
      <c r="G36" s="15" t="str">
        <f>IF(LEFT(B36,1)="M","뮤지컬("&amp;COUNTIF($B$15:B36,"M*")&amp;")",IF(LEFT(B36,1)="C","콘서트("&amp;COUNTIF($B$15:B36,"C*")&amp;")","그외("&amp;COUNTIF($B$15:B36,"&lt;&gt;M*")-COUNTIF($B$15:B36,"C*")&amp;")"))</f>
        <v>뮤지컬(6)</v>
      </c>
      <c r="H36" s="16" t="str" cm="1">
        <f t="array" ref="H36">fn할인액(B36,F36)</f>
        <v/>
      </c>
    </row>
    <row r="37" spans="1:8">
      <c r="A37" s="3" t="s">
        <v>16</v>
      </c>
      <c r="B37" s="3" t="s">
        <v>30</v>
      </c>
      <c r="C37" s="2">
        <v>44057</v>
      </c>
      <c r="D37" s="4">
        <v>19900</v>
      </c>
      <c r="E37" s="5">
        <v>5</v>
      </c>
      <c r="F37" s="4">
        <f t="shared" si="1"/>
        <v>99500</v>
      </c>
      <c r="G37" s="15" t="str">
        <f>IF(LEFT(B37,1)="M","뮤지컬("&amp;COUNTIF($B$15:B37,"M*")&amp;")",IF(LEFT(B37,1)="C","콘서트("&amp;COUNTIF($B$15:B37,"C*")&amp;")","그외("&amp;COUNTIF($B$15:B37,"&lt;&gt;M*")-COUNTIF($B$15:B37,"C*")&amp;")"))</f>
        <v>뮤지컬(7)</v>
      </c>
      <c r="H37" s="16" t="str" cm="1">
        <f t="array" ref="H37">fn할인액(B37,F37)</f>
        <v/>
      </c>
    </row>
    <row r="38" spans="1:8">
      <c r="A38" s="3" t="s">
        <v>12</v>
      </c>
      <c r="B38" s="3" t="s">
        <v>30</v>
      </c>
      <c r="C38" s="2">
        <v>43923</v>
      </c>
      <c r="D38" s="4">
        <v>31000</v>
      </c>
      <c r="E38" s="5">
        <v>6</v>
      </c>
      <c r="F38" s="4">
        <f t="shared" si="1"/>
        <v>186000</v>
      </c>
      <c r="G38" s="15" t="str">
        <f>IF(LEFT(B38,1)="M","뮤지컬("&amp;COUNTIF($B$15:B38,"M*")&amp;")",IF(LEFT(B38,1)="C","콘서트("&amp;COUNTIF($B$15:B38,"C*")&amp;")","그외("&amp;COUNTIF($B$15:B38,"&lt;&gt;M*")-COUNTIF($B$15:B38,"C*")&amp;")"))</f>
        <v>뮤지컬(8)</v>
      </c>
      <c r="H38" s="16" t="str" cm="1">
        <f t="array" ref="H38">fn할인액(B38,F38)</f>
        <v/>
      </c>
    </row>
    <row r="39" spans="1:8">
      <c r="A39" s="3" t="s">
        <v>17</v>
      </c>
      <c r="B39" s="3" t="s">
        <v>29</v>
      </c>
      <c r="C39" s="2">
        <v>44023</v>
      </c>
      <c r="D39" s="4">
        <v>43000</v>
      </c>
      <c r="E39" s="5">
        <v>4</v>
      </c>
      <c r="F39" s="4">
        <f t="shared" si="1"/>
        <v>172000</v>
      </c>
      <c r="G39" s="15" t="str">
        <f>IF(LEFT(B39,1)="M","뮤지컬("&amp;COUNTIF($B$15:B39,"M*")&amp;")",IF(LEFT(B39,1)="C","콘서트("&amp;COUNTIF($B$15:B39,"C*")&amp;")","그외("&amp;COUNTIF($B$15:B39,"&lt;&gt;M*")-COUNTIF($B$15:B39,"C*")&amp;")"))</f>
        <v>콘서트(7)</v>
      </c>
      <c r="H39" s="16" t="str" cm="1">
        <f t="array" ref="H39">fn할인액(B39,F39)</f>
        <v/>
      </c>
    </row>
    <row r="40" spans="1:8">
      <c r="A40" s="3" t="s">
        <v>10</v>
      </c>
      <c r="B40" s="3" t="s">
        <v>31</v>
      </c>
      <c r="C40" s="2">
        <v>43984</v>
      </c>
      <c r="D40" s="4">
        <v>23000</v>
      </c>
      <c r="E40" s="5">
        <v>2</v>
      </c>
      <c r="F40" s="4">
        <f t="shared" si="1"/>
        <v>46000</v>
      </c>
      <c r="G40" s="15" t="str">
        <f>IF(LEFT(B40,1)="M","뮤지컬("&amp;COUNTIF($B$15:B40,"M*")&amp;")",IF(LEFT(B40,1)="C","콘서트("&amp;COUNTIF($B$15:B40,"C*")&amp;")","그외("&amp;COUNTIF($B$15:B40,"&lt;&gt;M*")-COUNTIF($B$15:B40,"C*")&amp;")"))</f>
        <v>그외(11)</v>
      </c>
      <c r="H40" s="16" t="str" cm="1">
        <f t="array" ref="H40">fn할인액(B40,F40)</f>
        <v/>
      </c>
    </row>
  </sheetData>
  <mergeCells count="2">
    <mergeCell ref="D7:F7"/>
    <mergeCell ref="D8:F8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2554A-AA78-41F4-8C00-CE3A2AE9ADA9}">
  <sheetPr codeName="Sheet5"/>
  <dimension ref="A2:F37"/>
  <sheetViews>
    <sheetView topLeftCell="A22" workbookViewId="0">
      <selection activeCell="D9" sqref="D9"/>
    </sheetView>
  </sheetViews>
  <sheetFormatPr defaultRowHeight="17.399999999999999"/>
  <cols>
    <col min="1" max="1" width="15.69921875" bestFit="1" customWidth="1"/>
    <col min="2" max="3" width="14.09765625" bestFit="1" customWidth="1"/>
    <col min="4" max="5" width="10.59765625" bestFit="1" customWidth="1"/>
    <col min="6" max="6" width="7.3984375" bestFit="1" customWidth="1"/>
    <col min="7" max="11" width="12.3984375" bestFit="1" customWidth="1"/>
    <col min="12" max="12" width="8.3984375" bestFit="1" customWidth="1"/>
    <col min="13" max="17" width="14.19921875" bestFit="1" customWidth="1"/>
    <col min="18" max="18" width="18.796875" bestFit="1" customWidth="1"/>
    <col min="19" max="21" width="16.8984375" bestFit="1" customWidth="1"/>
  </cols>
  <sheetData>
    <row r="2" spans="1:6">
      <c r="A2" s="33" t="s">
        <v>2</v>
      </c>
      <c r="B2" t="s">
        <v>11</v>
      </c>
    </row>
    <row r="4" spans="1:6">
      <c r="D4" s="33" t="s">
        <v>3</v>
      </c>
    </row>
    <row r="5" spans="1:6">
      <c r="A5" s="33" t="s">
        <v>78</v>
      </c>
      <c r="B5" s="33" t="s">
        <v>52</v>
      </c>
      <c r="C5" s="33" t="s">
        <v>58</v>
      </c>
      <c r="D5" t="s">
        <v>12</v>
      </c>
      <c r="E5" t="s">
        <v>16</v>
      </c>
      <c r="F5" t="s">
        <v>51</v>
      </c>
    </row>
    <row r="6" spans="1:6">
      <c r="A6" t="s">
        <v>59</v>
      </c>
    </row>
    <row r="7" spans="1:6">
      <c r="B7" t="s">
        <v>53</v>
      </c>
    </row>
    <row r="8" spans="1:6">
      <c r="C8" t="s">
        <v>62</v>
      </c>
      <c r="D8">
        <v>27</v>
      </c>
      <c r="E8">
        <v>21</v>
      </c>
      <c r="F8">
        <v>27</v>
      </c>
    </row>
    <row r="9" spans="1:6">
      <c r="C9" t="s">
        <v>67</v>
      </c>
      <c r="D9">
        <v>837000</v>
      </c>
      <c r="E9">
        <v>417900</v>
      </c>
      <c r="F9">
        <v>837000</v>
      </c>
    </row>
    <row r="10" spans="1:6">
      <c r="A10" t="s">
        <v>63</v>
      </c>
      <c r="D10">
        <v>27</v>
      </c>
      <c r="E10">
        <v>21</v>
      </c>
      <c r="F10">
        <v>27</v>
      </c>
    </row>
    <row r="11" spans="1:6">
      <c r="A11" t="s">
        <v>68</v>
      </c>
      <c r="D11">
        <v>837000</v>
      </c>
      <c r="E11">
        <v>417900</v>
      </c>
      <c r="F11">
        <v>837000</v>
      </c>
    </row>
    <row r="12" spans="1:6">
      <c r="A12" t="s">
        <v>72</v>
      </c>
      <c r="D12">
        <v>27</v>
      </c>
      <c r="E12">
        <v>21</v>
      </c>
      <c r="F12">
        <v>21</v>
      </c>
    </row>
    <row r="13" spans="1:6">
      <c r="A13" t="s">
        <v>73</v>
      </c>
      <c r="D13">
        <v>837000</v>
      </c>
      <c r="E13">
        <v>417900</v>
      </c>
      <c r="F13">
        <v>417900</v>
      </c>
    </row>
    <row r="14" spans="1:6">
      <c r="A14" t="s">
        <v>60</v>
      </c>
    </row>
    <row r="15" spans="1:6">
      <c r="B15" t="s">
        <v>54</v>
      </c>
    </row>
    <row r="16" spans="1:6">
      <c r="C16" t="s">
        <v>62</v>
      </c>
      <c r="D16">
        <v>6</v>
      </c>
      <c r="E16">
        <v>19</v>
      </c>
      <c r="F16">
        <v>19</v>
      </c>
    </row>
    <row r="17" spans="1:6">
      <c r="C17" t="s">
        <v>67</v>
      </c>
      <c r="D17">
        <v>186000</v>
      </c>
      <c r="E17">
        <v>378100</v>
      </c>
      <c r="F17">
        <v>378100</v>
      </c>
    </row>
    <row r="18" spans="1:6">
      <c r="B18" t="s">
        <v>55</v>
      </c>
    </row>
    <row r="19" spans="1:6">
      <c r="C19" t="s">
        <v>62</v>
      </c>
      <c r="D19">
        <v>21</v>
      </c>
      <c r="F19">
        <v>21</v>
      </c>
    </row>
    <row r="20" spans="1:6">
      <c r="C20" t="s">
        <v>67</v>
      </c>
      <c r="D20">
        <v>651000</v>
      </c>
      <c r="F20">
        <v>651000</v>
      </c>
    </row>
    <row r="21" spans="1:6">
      <c r="B21" t="s">
        <v>56</v>
      </c>
    </row>
    <row r="22" spans="1:6">
      <c r="C22" t="s">
        <v>62</v>
      </c>
      <c r="E22">
        <v>9</v>
      </c>
      <c r="F22">
        <v>9</v>
      </c>
    </row>
    <row r="23" spans="1:6">
      <c r="C23" t="s">
        <v>67</v>
      </c>
      <c r="E23">
        <v>179100</v>
      </c>
      <c r="F23">
        <v>179100</v>
      </c>
    </row>
    <row r="24" spans="1:6">
      <c r="A24" t="s">
        <v>64</v>
      </c>
      <c r="D24">
        <v>21</v>
      </c>
      <c r="E24">
        <v>19</v>
      </c>
      <c r="F24">
        <v>21</v>
      </c>
    </row>
    <row r="25" spans="1:6">
      <c r="A25" t="s">
        <v>69</v>
      </c>
      <c r="D25">
        <v>651000</v>
      </c>
      <c r="E25">
        <v>378100</v>
      </c>
      <c r="F25">
        <v>651000</v>
      </c>
    </row>
    <row r="26" spans="1:6">
      <c r="A26" t="s">
        <v>74</v>
      </c>
      <c r="D26">
        <v>2</v>
      </c>
      <c r="E26">
        <v>9</v>
      </c>
      <c r="F26">
        <v>2</v>
      </c>
    </row>
    <row r="27" spans="1:6">
      <c r="A27" t="s">
        <v>75</v>
      </c>
      <c r="D27">
        <v>62000</v>
      </c>
      <c r="E27">
        <v>179100</v>
      </c>
      <c r="F27">
        <v>62000</v>
      </c>
    </row>
    <row r="28" spans="1:6">
      <c r="A28" t="s">
        <v>61</v>
      </c>
    </row>
    <row r="29" spans="1:6">
      <c r="B29" t="s">
        <v>57</v>
      </c>
    </row>
    <row r="30" spans="1:6">
      <c r="C30" t="s">
        <v>62</v>
      </c>
      <c r="E30">
        <v>5</v>
      </c>
      <c r="F30">
        <v>5</v>
      </c>
    </row>
    <row r="31" spans="1:6">
      <c r="C31" t="s">
        <v>67</v>
      </c>
      <c r="E31">
        <v>99500</v>
      </c>
      <c r="F31">
        <v>99500</v>
      </c>
    </row>
    <row r="32" spans="1:6">
      <c r="A32" t="s">
        <v>65</v>
      </c>
      <c r="E32">
        <v>5</v>
      </c>
      <c r="F32">
        <v>5</v>
      </c>
    </row>
    <row r="33" spans="1:6">
      <c r="A33" t="s">
        <v>70</v>
      </c>
      <c r="E33">
        <v>99500</v>
      </c>
      <c r="F33">
        <v>99500</v>
      </c>
    </row>
    <row r="34" spans="1:6">
      <c r="A34" t="s">
        <v>76</v>
      </c>
      <c r="E34">
        <v>5</v>
      </c>
      <c r="F34">
        <v>5</v>
      </c>
    </row>
    <row r="35" spans="1:6">
      <c r="A35" t="s">
        <v>77</v>
      </c>
      <c r="E35">
        <v>99500</v>
      </c>
      <c r="F35">
        <v>99500</v>
      </c>
    </row>
    <row r="36" spans="1:6">
      <c r="A36" t="s">
        <v>66</v>
      </c>
      <c r="D36">
        <v>27</v>
      </c>
      <c r="E36">
        <v>21</v>
      </c>
      <c r="F36">
        <v>27</v>
      </c>
    </row>
    <row r="37" spans="1:6">
      <c r="A37" t="s">
        <v>71</v>
      </c>
      <c r="D37">
        <v>837000</v>
      </c>
      <c r="E37">
        <v>417900</v>
      </c>
      <c r="F37">
        <v>837000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AF66B-F4D9-46E0-8DC0-0AA75B8EF461}">
  <sheetPr codeName="Sheet6"/>
  <dimension ref="B2:K28"/>
  <sheetViews>
    <sheetView workbookViewId="0">
      <selection activeCell="I3" sqref="I3:J7"/>
    </sheetView>
  </sheetViews>
  <sheetFormatPr defaultRowHeight="17.399999999999999"/>
  <cols>
    <col min="1" max="1" width="2.19921875" customWidth="1"/>
    <col min="2" max="2" width="13.59765625" customWidth="1"/>
    <col min="4" max="4" width="12" customWidth="1"/>
    <col min="6" max="6" width="10" customWidth="1"/>
    <col min="7" max="7" width="10.8984375" bestFit="1" customWidth="1"/>
    <col min="8" max="8" width="2.19921875" customWidth="1"/>
  </cols>
  <sheetData>
    <row r="2" spans="2:11">
      <c r="B2" t="s">
        <v>0</v>
      </c>
      <c r="I2" t="s">
        <v>45</v>
      </c>
    </row>
    <row r="3" spans="2:11">
      <c r="B3" t="s">
        <v>3</v>
      </c>
      <c r="C3" t="s">
        <v>2</v>
      </c>
      <c r="D3" t="s">
        <v>1</v>
      </c>
      <c r="E3" t="s">
        <v>4</v>
      </c>
      <c r="F3" t="s">
        <v>5</v>
      </c>
      <c r="G3" t="s">
        <v>6</v>
      </c>
      <c r="I3" s="3" t="s">
        <v>80</v>
      </c>
      <c r="J3" s="3" t="s">
        <v>49</v>
      </c>
      <c r="K3" s="3" t="s">
        <v>79</v>
      </c>
    </row>
    <row r="4" spans="2:11">
      <c r="B4" t="s">
        <v>13</v>
      </c>
      <c r="C4" t="s">
        <v>9</v>
      </c>
      <c r="D4" s="34">
        <v>43839</v>
      </c>
      <c r="E4" s="35">
        <v>16000</v>
      </c>
      <c r="F4">
        <v>5</v>
      </c>
      <c r="G4" s="35">
        <v>80000</v>
      </c>
      <c r="I4" s="10" t="s">
        <v>9</v>
      </c>
      <c r="J4" s="10">
        <v>11.75</v>
      </c>
      <c r="K4" s="36">
        <v>1869000</v>
      </c>
    </row>
    <row r="5" spans="2:11">
      <c r="B5" t="s">
        <v>12</v>
      </c>
      <c r="C5" t="s">
        <v>11</v>
      </c>
      <c r="D5" s="34">
        <v>43862</v>
      </c>
      <c r="E5" s="35">
        <v>31000</v>
      </c>
      <c r="F5">
        <v>27</v>
      </c>
      <c r="G5" s="35">
        <v>837000</v>
      </c>
      <c r="I5" s="10" t="s">
        <v>11</v>
      </c>
      <c r="J5" s="10">
        <v>13.75</v>
      </c>
      <c r="K5" s="36">
        <v>2810600</v>
      </c>
    </row>
    <row r="6" spans="2:11">
      <c r="B6" t="s">
        <v>18</v>
      </c>
      <c r="C6" t="s">
        <v>9</v>
      </c>
      <c r="D6" s="34">
        <v>43866</v>
      </c>
      <c r="E6" s="35">
        <v>21000</v>
      </c>
      <c r="F6">
        <v>15</v>
      </c>
      <c r="G6" s="35">
        <v>315000</v>
      </c>
      <c r="I6" s="10" t="s">
        <v>7</v>
      </c>
      <c r="J6" s="10">
        <v>9</v>
      </c>
      <c r="K6" s="36">
        <v>405000</v>
      </c>
    </row>
    <row r="7" spans="2:11">
      <c r="B7" t="s">
        <v>16</v>
      </c>
      <c r="C7" t="s">
        <v>11</v>
      </c>
      <c r="D7" s="34">
        <v>43873</v>
      </c>
      <c r="E7" s="35">
        <v>19900</v>
      </c>
      <c r="F7">
        <v>21</v>
      </c>
      <c r="G7" s="35">
        <v>417900</v>
      </c>
      <c r="I7" s="10" t="s">
        <v>14</v>
      </c>
      <c r="J7" s="10">
        <v>13.833333333333334</v>
      </c>
      <c r="K7" s="36">
        <v>3377000</v>
      </c>
    </row>
    <row r="8" spans="2:11">
      <c r="B8" t="s">
        <v>8</v>
      </c>
      <c r="C8" t="s">
        <v>7</v>
      </c>
      <c r="D8" s="34">
        <v>43914</v>
      </c>
      <c r="E8" s="35">
        <v>15000</v>
      </c>
      <c r="F8">
        <v>5</v>
      </c>
      <c r="G8" s="35">
        <v>75000</v>
      </c>
    </row>
    <row r="9" spans="2:11">
      <c r="B9" t="s">
        <v>12</v>
      </c>
      <c r="C9" t="s">
        <v>11</v>
      </c>
      <c r="D9" s="34">
        <v>43923</v>
      </c>
      <c r="E9" s="35">
        <v>31000</v>
      </c>
      <c r="F9">
        <v>6</v>
      </c>
      <c r="G9" s="35">
        <v>186000</v>
      </c>
    </row>
    <row r="10" spans="2:11">
      <c r="B10" t="s">
        <v>13</v>
      </c>
      <c r="C10" t="s">
        <v>9</v>
      </c>
      <c r="D10" s="34">
        <v>43926</v>
      </c>
      <c r="E10" s="35">
        <v>16000</v>
      </c>
      <c r="F10">
        <v>2</v>
      </c>
      <c r="G10" s="35">
        <v>32000</v>
      </c>
    </row>
    <row r="11" spans="2:11">
      <c r="B11" t="s">
        <v>16</v>
      </c>
      <c r="C11" t="s">
        <v>11</v>
      </c>
      <c r="D11" s="34">
        <v>43926</v>
      </c>
      <c r="E11" s="35">
        <v>19900</v>
      </c>
      <c r="F11">
        <v>19</v>
      </c>
      <c r="G11" s="35">
        <v>378100</v>
      </c>
    </row>
    <row r="12" spans="2:11">
      <c r="B12" t="s">
        <v>10</v>
      </c>
      <c r="C12" t="s">
        <v>9</v>
      </c>
      <c r="D12" s="34">
        <v>43928</v>
      </c>
      <c r="E12" s="35">
        <v>23000</v>
      </c>
      <c r="F12">
        <v>6</v>
      </c>
      <c r="G12" s="35">
        <v>138000</v>
      </c>
    </row>
    <row r="13" spans="2:11">
      <c r="B13" t="s">
        <v>10</v>
      </c>
      <c r="C13" t="s">
        <v>9</v>
      </c>
      <c r="D13" s="34">
        <v>43929</v>
      </c>
      <c r="E13" s="35">
        <v>23000</v>
      </c>
      <c r="F13">
        <v>32</v>
      </c>
      <c r="G13" s="35">
        <v>736000</v>
      </c>
    </row>
    <row r="14" spans="2:11">
      <c r="B14" t="s">
        <v>18</v>
      </c>
      <c r="C14" t="s">
        <v>9</v>
      </c>
      <c r="D14" s="34">
        <v>43954</v>
      </c>
      <c r="E14" s="35">
        <v>21000</v>
      </c>
      <c r="F14">
        <v>2</v>
      </c>
      <c r="G14" s="35">
        <v>42000</v>
      </c>
    </row>
    <row r="15" spans="2:11">
      <c r="B15" t="s">
        <v>12</v>
      </c>
      <c r="C15" t="s">
        <v>11</v>
      </c>
      <c r="D15" s="34">
        <v>43958</v>
      </c>
      <c r="E15" s="35">
        <v>31000</v>
      </c>
      <c r="F15">
        <v>21</v>
      </c>
      <c r="G15" s="35">
        <v>651000</v>
      </c>
    </row>
    <row r="16" spans="2:11">
      <c r="B16" t="s">
        <v>17</v>
      </c>
      <c r="C16" t="s">
        <v>14</v>
      </c>
      <c r="D16" s="34">
        <v>43959</v>
      </c>
      <c r="E16" s="35">
        <v>43000</v>
      </c>
      <c r="F16">
        <v>29</v>
      </c>
      <c r="G16" s="35">
        <v>1247000</v>
      </c>
    </row>
    <row r="17" spans="2:7">
      <c r="B17" t="s">
        <v>12</v>
      </c>
      <c r="C17" t="s">
        <v>11</v>
      </c>
      <c r="D17" s="34">
        <v>43962</v>
      </c>
      <c r="E17" s="35">
        <v>31000</v>
      </c>
      <c r="F17">
        <v>2</v>
      </c>
      <c r="G17" s="35">
        <v>62000</v>
      </c>
    </row>
    <row r="18" spans="2:7">
      <c r="B18" t="s">
        <v>15</v>
      </c>
      <c r="C18" t="s">
        <v>14</v>
      </c>
      <c r="D18" s="34">
        <v>43970</v>
      </c>
      <c r="E18" s="35">
        <v>35000</v>
      </c>
      <c r="F18">
        <v>11</v>
      </c>
      <c r="G18" s="35">
        <v>385000</v>
      </c>
    </row>
    <row r="19" spans="2:7">
      <c r="B19" t="s">
        <v>10</v>
      </c>
      <c r="C19" t="s">
        <v>9</v>
      </c>
      <c r="D19" s="34">
        <v>43984</v>
      </c>
      <c r="E19" s="35">
        <v>23000</v>
      </c>
      <c r="F19">
        <v>2</v>
      </c>
      <c r="G19" s="35">
        <v>46000</v>
      </c>
    </row>
    <row r="20" spans="2:7">
      <c r="B20" t="s">
        <v>17</v>
      </c>
      <c r="C20" t="s">
        <v>14</v>
      </c>
      <c r="D20" s="34">
        <v>43984</v>
      </c>
      <c r="E20" s="35">
        <v>43000</v>
      </c>
      <c r="F20">
        <v>26</v>
      </c>
      <c r="G20" s="35">
        <v>1118000</v>
      </c>
    </row>
    <row r="21" spans="2:7">
      <c r="B21" t="s">
        <v>15</v>
      </c>
      <c r="C21" t="s">
        <v>14</v>
      </c>
      <c r="D21" s="34">
        <v>43987</v>
      </c>
      <c r="E21" s="35">
        <v>35000</v>
      </c>
      <c r="F21">
        <v>10</v>
      </c>
      <c r="G21" s="35">
        <v>350000</v>
      </c>
    </row>
    <row r="22" spans="2:7">
      <c r="B22" t="s">
        <v>16</v>
      </c>
      <c r="C22" t="s">
        <v>11</v>
      </c>
      <c r="D22" s="34">
        <v>43990</v>
      </c>
      <c r="E22" s="35">
        <v>19900</v>
      </c>
      <c r="F22">
        <v>9</v>
      </c>
      <c r="G22" s="35">
        <v>179100</v>
      </c>
    </row>
    <row r="23" spans="2:7">
      <c r="B23" t="s">
        <v>8</v>
      </c>
      <c r="C23" t="s">
        <v>7</v>
      </c>
      <c r="D23" s="34">
        <v>43991</v>
      </c>
      <c r="E23" s="35">
        <v>15000</v>
      </c>
      <c r="F23">
        <v>3</v>
      </c>
      <c r="G23" s="35">
        <v>45000</v>
      </c>
    </row>
    <row r="24" spans="2:7">
      <c r="B24" t="s">
        <v>15</v>
      </c>
      <c r="C24" t="s">
        <v>14</v>
      </c>
      <c r="D24" s="34">
        <v>43991</v>
      </c>
      <c r="E24" s="35">
        <v>35000</v>
      </c>
      <c r="F24">
        <v>3</v>
      </c>
      <c r="G24" s="35">
        <v>105000</v>
      </c>
    </row>
    <row r="25" spans="2:7">
      <c r="B25" t="s">
        <v>13</v>
      </c>
      <c r="C25" t="s">
        <v>9</v>
      </c>
      <c r="D25" s="34">
        <v>44020</v>
      </c>
      <c r="E25" s="35">
        <v>16000</v>
      </c>
      <c r="F25">
        <v>30</v>
      </c>
      <c r="G25" s="35">
        <v>480000</v>
      </c>
    </row>
    <row r="26" spans="2:7">
      <c r="B26" t="s">
        <v>17</v>
      </c>
      <c r="C26" t="s">
        <v>14</v>
      </c>
      <c r="D26" s="34">
        <v>44023</v>
      </c>
      <c r="E26" s="35">
        <v>43000</v>
      </c>
      <c r="F26">
        <v>4</v>
      </c>
      <c r="G26" s="35">
        <v>172000</v>
      </c>
    </row>
    <row r="27" spans="2:7">
      <c r="B27" t="s">
        <v>8</v>
      </c>
      <c r="C27" t="s">
        <v>7</v>
      </c>
      <c r="D27" s="34">
        <v>44027</v>
      </c>
      <c r="E27" s="35">
        <v>15000</v>
      </c>
      <c r="F27">
        <v>19</v>
      </c>
      <c r="G27" s="35">
        <v>285000</v>
      </c>
    </row>
    <row r="28" spans="2:7">
      <c r="B28" t="s">
        <v>16</v>
      </c>
      <c r="C28" t="s">
        <v>11</v>
      </c>
      <c r="D28" s="34">
        <v>44057</v>
      </c>
      <c r="E28" s="35">
        <v>19900</v>
      </c>
      <c r="F28">
        <v>5</v>
      </c>
      <c r="G28" s="35">
        <v>99500</v>
      </c>
    </row>
  </sheetData>
  <dataConsolidate function="average" topLabels="1">
    <dataRefs count="2">
      <dataRef ref="C3:F28" sheet="분석작업-2"/>
      <dataRef ref="C3:G28" sheet="분석작업-2"/>
    </dataRefs>
  </dataConsolidate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89D99D-B0F3-468C-93B5-0C724E1F6279}">
  <sheetPr codeName="Sheet7"/>
  <dimension ref="A1:D11"/>
  <sheetViews>
    <sheetView topLeftCell="A19" workbookViewId="0">
      <selection activeCell="O18" sqref="O18"/>
    </sheetView>
  </sheetViews>
  <sheetFormatPr defaultRowHeight="17.399999999999999"/>
  <cols>
    <col min="1" max="1" width="16.5" bestFit="1" customWidth="1"/>
    <col min="2" max="2" width="10" customWidth="1"/>
  </cols>
  <sheetData>
    <row r="1" spans="1:4">
      <c r="A1" t="s">
        <v>33</v>
      </c>
    </row>
    <row r="3" spans="1:4">
      <c r="A3" s="3" t="s">
        <v>3</v>
      </c>
      <c r="B3" s="3" t="s">
        <v>34</v>
      </c>
      <c r="C3" s="3" t="s">
        <v>35</v>
      </c>
      <c r="D3" s="3" t="s">
        <v>36</v>
      </c>
    </row>
    <row r="4" spans="1:4">
      <c r="A4" s="3" t="s">
        <v>15</v>
      </c>
      <c r="B4" s="4">
        <v>1250</v>
      </c>
      <c r="C4" s="4">
        <v>1250</v>
      </c>
      <c r="D4" s="4">
        <v>5420</v>
      </c>
    </row>
    <row r="5" spans="1:4">
      <c r="A5" s="3" t="s">
        <v>16</v>
      </c>
      <c r="B5" s="4">
        <v>2543</v>
      </c>
      <c r="C5" s="4">
        <v>251</v>
      </c>
      <c r="D5" s="4">
        <v>2541</v>
      </c>
    </row>
    <row r="6" spans="1:4">
      <c r="A6" s="3" t="s">
        <v>17</v>
      </c>
      <c r="B6" s="4">
        <v>1251</v>
      </c>
      <c r="C6" s="4">
        <v>3541</v>
      </c>
      <c r="D6" s="4">
        <v>5235</v>
      </c>
    </row>
    <row r="7" spans="1:4">
      <c r="A7" s="3" t="s">
        <v>18</v>
      </c>
      <c r="B7" s="4">
        <v>2543</v>
      </c>
      <c r="C7" s="4">
        <v>2541</v>
      </c>
      <c r="D7" s="4">
        <v>2152</v>
      </c>
    </row>
    <row r="8" spans="1:4">
      <c r="A8" s="3" t="s">
        <v>8</v>
      </c>
      <c r="B8" s="4">
        <v>1245</v>
      </c>
      <c r="C8" s="4">
        <v>2354</v>
      </c>
      <c r="D8" s="4">
        <v>5254</v>
      </c>
    </row>
    <row r="9" spans="1:4">
      <c r="A9" s="3" t="s">
        <v>10</v>
      </c>
      <c r="B9" s="4">
        <v>2515</v>
      </c>
      <c r="C9" s="4">
        <v>2510</v>
      </c>
      <c r="D9" s="4">
        <v>1442</v>
      </c>
    </row>
    <row r="10" spans="1:4">
      <c r="A10" s="3" t="s">
        <v>12</v>
      </c>
      <c r="B10" s="4">
        <v>5212</v>
      </c>
      <c r="C10" s="4">
        <v>2358</v>
      </c>
      <c r="D10" s="4">
        <v>2541</v>
      </c>
    </row>
    <row r="11" spans="1:4">
      <c r="A11" s="3" t="s">
        <v>13</v>
      </c>
      <c r="B11" s="4">
        <v>1254</v>
      </c>
      <c r="C11" s="4">
        <v>2510</v>
      </c>
      <c r="D11" s="4">
        <v>5841</v>
      </c>
    </row>
  </sheetData>
  <phoneticPr fontId="1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01B47-6E17-44A6-BE7F-120E2F89B9DD}">
  <sheetPr codeName="Sheet8"/>
  <dimension ref="A1:E23"/>
  <sheetViews>
    <sheetView tabSelected="1" workbookViewId="0">
      <selection activeCell="F5" sqref="F5"/>
    </sheetView>
  </sheetViews>
  <sheetFormatPr defaultRowHeight="17.399999999999999"/>
  <cols>
    <col min="1" max="1" width="2.19921875" customWidth="1"/>
    <col min="2" max="2" width="13" bestFit="1" customWidth="1"/>
    <col min="3" max="3" width="8.3984375" customWidth="1"/>
    <col min="4" max="4" width="13" customWidth="1"/>
    <col min="5" max="5" width="13.09765625" customWidth="1"/>
  </cols>
  <sheetData>
    <row r="1" spans="1:5">
      <c r="A1" s="14"/>
      <c r="B1" s="14"/>
      <c r="C1" s="14"/>
      <c r="D1" s="14"/>
      <c r="E1" s="14"/>
    </row>
    <row r="2" spans="1:5" ht="18" thickBot="1">
      <c r="A2" s="14"/>
      <c r="B2" t="s">
        <v>0</v>
      </c>
    </row>
    <row r="3" spans="1:5">
      <c r="A3" s="14"/>
      <c r="B3" s="6" t="s">
        <v>3</v>
      </c>
      <c r="C3" s="7" t="s">
        <v>4</v>
      </c>
      <c r="D3" s="7" t="s">
        <v>5</v>
      </c>
      <c r="E3" s="8" t="s">
        <v>6</v>
      </c>
    </row>
    <row r="4" spans="1:5">
      <c r="A4" s="14"/>
      <c r="B4" s="9" t="s">
        <v>15</v>
      </c>
      <c r="C4" s="17">
        <v>35000</v>
      </c>
      <c r="D4" s="43">
        <v>100</v>
      </c>
      <c r="E4" s="18">
        <f t="shared" ref="E4:E11" si="0">C4*D4</f>
        <v>3500000</v>
      </c>
    </row>
    <row r="5" spans="1:5">
      <c r="A5" s="14"/>
      <c r="B5" s="9" t="s">
        <v>8</v>
      </c>
      <c r="C5" s="17">
        <v>15000</v>
      </c>
      <c r="D5" s="43">
        <v>35</v>
      </c>
      <c r="E5" s="18">
        <f t="shared" si="0"/>
        <v>525000</v>
      </c>
    </row>
    <row r="6" spans="1:5">
      <c r="A6" s="14"/>
      <c r="B6" s="9" t="s">
        <v>17</v>
      </c>
      <c r="C6" s="17">
        <v>43000</v>
      </c>
      <c r="D6" s="43">
        <v>89</v>
      </c>
      <c r="E6" s="18">
        <f t="shared" si="0"/>
        <v>3827000</v>
      </c>
    </row>
    <row r="7" spans="1:5">
      <c r="A7" s="14"/>
      <c r="B7" s="9" t="s">
        <v>18</v>
      </c>
      <c r="C7" s="17">
        <v>21000</v>
      </c>
      <c r="D7" s="43">
        <v>120</v>
      </c>
      <c r="E7" s="18">
        <f t="shared" si="0"/>
        <v>2520000</v>
      </c>
    </row>
    <row r="8" spans="1:5">
      <c r="A8" s="14"/>
      <c r="B8" s="9" t="s">
        <v>12</v>
      </c>
      <c r="C8" s="17">
        <v>31000</v>
      </c>
      <c r="D8" s="43">
        <v>75</v>
      </c>
      <c r="E8" s="18">
        <f t="shared" si="0"/>
        <v>2325000</v>
      </c>
    </row>
    <row r="9" spans="1:5">
      <c r="A9" s="14"/>
      <c r="B9" s="9" t="s">
        <v>16</v>
      </c>
      <c r="C9" s="17">
        <v>19900</v>
      </c>
      <c r="D9" s="43">
        <v>30</v>
      </c>
      <c r="E9" s="18">
        <f t="shared" si="0"/>
        <v>597000</v>
      </c>
    </row>
    <row r="10" spans="1:5">
      <c r="A10" s="14"/>
      <c r="B10" s="9" t="s">
        <v>13</v>
      </c>
      <c r="C10" s="17">
        <v>16000</v>
      </c>
      <c r="D10" s="43">
        <v>59</v>
      </c>
      <c r="E10" s="18">
        <f t="shared" si="0"/>
        <v>944000</v>
      </c>
    </row>
    <row r="11" spans="1:5" ht="18" thickBot="1">
      <c r="A11" s="14"/>
      <c r="B11" s="11" t="s">
        <v>10</v>
      </c>
      <c r="C11" s="19">
        <v>23000</v>
      </c>
      <c r="D11" s="44">
        <v>80</v>
      </c>
      <c r="E11" s="20">
        <f t="shared" si="0"/>
        <v>1840000</v>
      </c>
    </row>
    <row r="12" spans="1:5">
      <c r="A12" s="14"/>
      <c r="B12" s="14"/>
      <c r="C12" s="14"/>
      <c r="D12" s="14"/>
      <c r="E12" s="14"/>
    </row>
    <row r="13" spans="1:5">
      <c r="A13" s="14"/>
      <c r="B13" s="14"/>
      <c r="C13" s="14"/>
      <c r="D13" s="14"/>
      <c r="E13" s="14"/>
    </row>
    <row r="14" spans="1:5">
      <c r="A14" s="14"/>
      <c r="B14" s="14"/>
      <c r="C14" s="14"/>
      <c r="D14" s="14"/>
      <c r="E14" s="14"/>
    </row>
    <row r="15" spans="1:5">
      <c r="A15" s="14"/>
      <c r="B15" s="14"/>
      <c r="C15" s="14"/>
      <c r="D15" s="14"/>
      <c r="E15" s="14"/>
    </row>
    <row r="16" spans="1:5">
      <c r="A16" s="14"/>
      <c r="B16" s="14"/>
      <c r="C16" s="14"/>
      <c r="D16" s="14"/>
      <c r="E16" s="14"/>
    </row>
    <row r="17" spans="1:5">
      <c r="A17" s="14"/>
      <c r="B17" s="14"/>
      <c r="C17" s="14"/>
      <c r="D17" s="14"/>
      <c r="E17" s="14"/>
    </row>
    <row r="18" spans="1:5">
      <c r="A18" s="14"/>
      <c r="B18" s="14"/>
      <c r="C18" s="14"/>
      <c r="D18" s="14"/>
      <c r="E18" s="14"/>
    </row>
    <row r="19" spans="1:5">
      <c r="A19" s="14"/>
      <c r="B19" s="14"/>
      <c r="C19" s="14"/>
      <c r="D19" s="14"/>
      <c r="E19" s="14"/>
    </row>
    <row r="20" spans="1:5">
      <c r="A20" s="14"/>
      <c r="B20" s="14"/>
      <c r="C20" s="14"/>
      <c r="D20" s="14"/>
      <c r="E20" s="14"/>
    </row>
    <row r="21" spans="1:5">
      <c r="A21" s="14"/>
      <c r="B21" s="14"/>
      <c r="C21" s="14"/>
      <c r="D21" s="14"/>
      <c r="E21" s="14"/>
    </row>
    <row r="22" spans="1:5">
      <c r="A22" s="14"/>
      <c r="B22" s="14"/>
      <c r="C22" s="14"/>
      <c r="D22" s="14"/>
      <c r="E22" s="14"/>
    </row>
    <row r="23" spans="1:5">
      <c r="A23" s="14"/>
      <c r="B23" s="14"/>
      <c r="C23" s="14"/>
      <c r="D23" s="14"/>
      <c r="E23" s="14"/>
    </row>
  </sheetData>
  <phoneticPr fontId="1" type="noConversion"/>
  <pageMargins left="0.7" right="0.7" top="0.75" bottom="0.75" header="0.3" footer="0.3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7048B2-ADE5-416A-A74A-B10673B66EF9}">
  <sheetPr codeName="Sheet1"/>
  <dimension ref="C1:M24"/>
  <sheetViews>
    <sheetView topLeftCell="A7" workbookViewId="0">
      <selection activeCell="C11" sqref="C11"/>
    </sheetView>
  </sheetViews>
  <sheetFormatPr defaultRowHeight="17.399999999999999"/>
  <cols>
    <col min="1" max="2" width="6.09765625" customWidth="1"/>
    <col min="3" max="3" width="11.09765625" bestFit="1" customWidth="1"/>
    <col min="4" max="4" width="13" bestFit="1" customWidth="1"/>
    <col min="9" max="9" width="11.8984375" customWidth="1"/>
    <col min="10" max="10" width="4.19921875" customWidth="1"/>
    <col min="11" max="11" width="13" bestFit="1" customWidth="1"/>
    <col min="13" max="13" width="9.69921875" bestFit="1" customWidth="1"/>
  </cols>
  <sheetData>
    <row r="1" spans="3:13">
      <c r="C1" t="s">
        <v>0</v>
      </c>
      <c r="D1" s="21" t="s">
        <v>37</v>
      </c>
    </row>
    <row r="4" spans="3:13">
      <c r="C4" s="3" t="s">
        <v>1</v>
      </c>
      <c r="D4" s="3" t="s">
        <v>38</v>
      </c>
      <c r="E4" s="3" t="s">
        <v>39</v>
      </c>
      <c r="F4" s="3" t="s">
        <v>40</v>
      </c>
      <c r="G4" s="3" t="s">
        <v>2</v>
      </c>
      <c r="H4" s="3" t="s">
        <v>4</v>
      </c>
      <c r="I4" s="3" t="s">
        <v>6</v>
      </c>
      <c r="K4" s="3" t="s">
        <v>39</v>
      </c>
      <c r="L4" s="3" t="s">
        <v>2</v>
      </c>
      <c r="M4" s="3" t="s">
        <v>4</v>
      </c>
    </row>
    <row r="5" spans="3:13">
      <c r="C5" s="22">
        <v>45626</v>
      </c>
      <c r="D5" s="10" t="s">
        <v>41</v>
      </c>
      <c r="E5" s="10" t="s">
        <v>16</v>
      </c>
      <c r="F5" s="10">
        <v>2</v>
      </c>
      <c r="G5" s="10" t="s">
        <v>11</v>
      </c>
      <c r="H5" s="10">
        <v>19900</v>
      </c>
      <c r="I5" s="10" t="s">
        <v>42</v>
      </c>
      <c r="K5" s="3" t="s">
        <v>15</v>
      </c>
      <c r="L5" s="3" t="s">
        <v>14</v>
      </c>
      <c r="M5" s="4">
        <v>35000</v>
      </c>
    </row>
    <row r="6" spans="3:13">
      <c r="C6" s="22">
        <v>45626</v>
      </c>
      <c r="D6" s="10" t="s">
        <v>43</v>
      </c>
      <c r="E6" s="10" t="s">
        <v>18</v>
      </c>
      <c r="F6" s="10">
        <v>4</v>
      </c>
      <c r="G6" s="10" t="s">
        <v>9</v>
      </c>
      <c r="H6" s="10">
        <v>21000</v>
      </c>
      <c r="I6" s="10" t="s">
        <v>44</v>
      </c>
      <c r="K6" s="3" t="s">
        <v>16</v>
      </c>
      <c r="L6" s="3" t="s">
        <v>11</v>
      </c>
      <c r="M6" s="4">
        <v>19900</v>
      </c>
    </row>
    <row r="7" spans="3:13">
      <c r="C7" s="22"/>
      <c r="D7" s="10"/>
      <c r="E7" s="10"/>
      <c r="F7" s="10"/>
      <c r="G7" s="10"/>
      <c r="H7" s="10"/>
      <c r="I7" s="10"/>
      <c r="K7" s="3" t="s">
        <v>17</v>
      </c>
      <c r="L7" s="3" t="s">
        <v>14</v>
      </c>
      <c r="M7" s="4">
        <v>43000</v>
      </c>
    </row>
    <row r="8" spans="3:13">
      <c r="C8" s="10"/>
      <c r="D8" s="10"/>
      <c r="E8" s="10"/>
      <c r="F8" s="10"/>
      <c r="G8" s="10"/>
      <c r="H8" s="10"/>
      <c r="I8" s="10"/>
      <c r="K8" s="3" t="s">
        <v>18</v>
      </c>
      <c r="L8" s="3" t="s">
        <v>9</v>
      </c>
      <c r="M8" s="4">
        <v>21000</v>
      </c>
    </row>
    <row r="9" spans="3:13">
      <c r="C9" s="10"/>
      <c r="D9" s="10"/>
      <c r="E9" s="10"/>
      <c r="F9" s="10"/>
      <c r="G9" s="10"/>
      <c r="H9" s="10"/>
      <c r="I9" s="10"/>
      <c r="K9" s="3" t="s">
        <v>8</v>
      </c>
      <c r="L9" s="3" t="s">
        <v>7</v>
      </c>
      <c r="M9" s="4">
        <v>15000</v>
      </c>
    </row>
    <row r="10" spans="3:13">
      <c r="C10" s="10"/>
      <c r="D10" s="10"/>
      <c r="E10" s="10"/>
      <c r="F10" s="10"/>
      <c r="G10" s="10"/>
      <c r="H10" s="10"/>
      <c r="I10" s="10"/>
      <c r="K10" s="3" t="s">
        <v>10</v>
      </c>
      <c r="L10" s="3" t="s">
        <v>9</v>
      </c>
      <c r="M10" s="4">
        <v>23000</v>
      </c>
    </row>
    <row r="11" spans="3:13">
      <c r="C11" s="10"/>
      <c r="D11" s="10"/>
      <c r="E11" s="10"/>
      <c r="F11" s="10"/>
      <c r="G11" s="10"/>
      <c r="H11" s="10"/>
      <c r="I11" s="10"/>
      <c r="K11" s="3" t="s">
        <v>12</v>
      </c>
      <c r="L11" s="3" t="s">
        <v>11</v>
      </c>
      <c r="M11" s="4">
        <v>31000</v>
      </c>
    </row>
    <row r="12" spans="3:13">
      <c r="C12" s="10"/>
      <c r="D12" s="10"/>
      <c r="E12" s="10"/>
      <c r="F12" s="10"/>
      <c r="G12" s="10"/>
      <c r="H12" s="10"/>
      <c r="I12" s="10"/>
      <c r="K12" s="3" t="s">
        <v>13</v>
      </c>
      <c r="L12" s="3" t="s">
        <v>9</v>
      </c>
      <c r="M12" s="4">
        <v>16000</v>
      </c>
    </row>
    <row r="13" spans="3:13">
      <c r="C13" s="10"/>
      <c r="D13" s="10"/>
      <c r="E13" s="10"/>
      <c r="F13" s="10"/>
      <c r="G13" s="10"/>
      <c r="H13" s="10"/>
      <c r="I13" s="10"/>
    </row>
    <row r="14" spans="3:13">
      <c r="C14" s="10"/>
      <c r="D14" s="10"/>
      <c r="E14" s="10"/>
      <c r="F14" s="10"/>
      <c r="G14" s="10"/>
      <c r="H14" s="10"/>
      <c r="I14" s="10"/>
    </row>
    <row r="15" spans="3:13">
      <c r="C15" s="10"/>
      <c r="D15" s="10"/>
      <c r="E15" s="10"/>
      <c r="F15" s="10"/>
      <c r="G15" s="10"/>
      <c r="H15" s="10"/>
      <c r="I15" s="10"/>
    </row>
    <row r="16" spans="3:13">
      <c r="C16" s="10"/>
      <c r="D16" s="10"/>
      <c r="E16" s="10"/>
      <c r="F16" s="10"/>
      <c r="G16" s="10"/>
      <c r="H16" s="10"/>
      <c r="I16" s="10"/>
    </row>
    <row r="17" spans="3:9">
      <c r="C17" s="10"/>
      <c r="D17" s="10"/>
      <c r="E17" s="10"/>
      <c r="F17" s="10"/>
      <c r="G17" s="10"/>
      <c r="H17" s="10"/>
      <c r="I17" s="10"/>
    </row>
    <row r="18" spans="3:9">
      <c r="C18" s="10"/>
      <c r="D18" s="10"/>
      <c r="E18" s="10"/>
      <c r="F18" s="10"/>
      <c r="G18" s="10"/>
      <c r="H18" s="10"/>
      <c r="I18" s="10"/>
    </row>
    <row r="19" spans="3:9">
      <c r="C19" s="10"/>
      <c r="D19" s="10"/>
      <c r="E19" s="10"/>
      <c r="F19" s="10"/>
      <c r="G19" s="10"/>
      <c r="H19" s="10"/>
      <c r="I19" s="10"/>
    </row>
    <row r="20" spans="3:9">
      <c r="C20" s="10"/>
      <c r="D20" s="10"/>
      <c r="E20" s="10"/>
      <c r="F20" s="10"/>
      <c r="G20" s="10"/>
      <c r="H20" s="10"/>
      <c r="I20" s="10"/>
    </row>
    <row r="21" spans="3:9">
      <c r="C21" s="10"/>
      <c r="D21" s="10"/>
      <c r="E21" s="10"/>
      <c r="F21" s="10"/>
      <c r="G21" s="10"/>
      <c r="H21" s="10"/>
      <c r="I21" s="10"/>
    </row>
    <row r="22" spans="3:9">
      <c r="C22" s="10"/>
      <c r="D22" s="10"/>
      <c r="E22" s="10"/>
      <c r="F22" s="10"/>
      <c r="G22" s="10"/>
      <c r="H22" s="10"/>
      <c r="I22" s="10"/>
    </row>
    <row r="23" spans="3:9">
      <c r="C23" s="10"/>
      <c r="D23" s="10"/>
      <c r="E23" s="10"/>
      <c r="F23" s="10"/>
      <c r="G23" s="10"/>
      <c r="H23" s="10"/>
      <c r="I23" s="10"/>
    </row>
    <row r="24" spans="3:9">
      <c r="C24" s="10"/>
      <c r="D24" s="10"/>
      <c r="E24" s="10"/>
      <c r="F24" s="10"/>
      <c r="G24" s="10"/>
      <c r="H24" s="10"/>
      <c r="I24" s="10"/>
    </row>
  </sheetData>
  <phoneticPr fontId="1" type="noConversion"/>
  <pageMargins left="0.7" right="0.7" top="0.75" bottom="0.75" header="0.3" footer="0.3"/>
  <pageSetup paperSize="9" orientation="portrait" verticalDpi="0" r:id="rId1"/>
  <drawing r:id="rId2"/>
  <legacyDrawing r:id="rId3"/>
  <controls>
    <mc:AlternateContent xmlns:mc="http://schemas.openxmlformats.org/markup-compatibility/2006">
      <mc:Choice Requires="x14">
        <control shapeId="8193" r:id="rId4" name="cmd공연예매">
          <controlPr defaultSize="0" autoLine="0" r:id="rId5">
            <anchor moveWithCells="1">
              <from>
                <xdr:col>7</xdr:col>
                <xdr:colOff>22860</xdr:colOff>
                <xdr:row>1</xdr:row>
                <xdr:rowOff>22860</xdr:rowOff>
              </from>
              <to>
                <xdr:col>8</xdr:col>
                <xdr:colOff>845820</xdr:colOff>
                <xdr:row>2</xdr:row>
                <xdr:rowOff>106680</xdr:rowOff>
              </to>
            </anchor>
          </controlPr>
        </control>
      </mc:Choice>
      <mc:Fallback>
        <control shapeId="8193" r:id="rId4" name="cmd공연예매"/>
      </mc:Fallback>
    </mc:AlternateContent>
  </control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E I E A A B Q S w M E F A A C A A g A g W x T W l / M V S S l A A A A 9 w A A A B I A H A B D b 2 5 m a W c v U G F j a 2 F n Z S 5 4 b W w g o h g A K K A U A A A A A A A A A A A A A A A A A A A A A A A A A A A A h Y 8 9 D o I w A I W v Q r r T H x g E U s r g q C R G E + P a 1 A o N 0 B p a L H d z 8 E h e Q Y y i b o 7 v e 9 / w 3 v 1 6 o 8 X Y t c F F 9 l Y Z n Q M C M Q i k F u a o d J W D w Z 3 C B B S M b r h o e C W D S d Y 2 G + 0 x B 7 V z 5 w w h 7 z 3 0 M T R 9 h S K M C T q U 6 5 2 o Z c f B R 1 b / 5 V B p 6 7 g W E j C 6 f 4 1 h E S R x C k m y S C G m a K a 0 V P p r R N P g Z / s D 6 X J o 3 d B L 1 p h w t a V o j h S 9 T 7 A H U E s D B B Q A A g A I A I F s U 1 o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C B b F N a 9 e + P T D s B A A C z A Q A A E w A c A E Z v c m 1 1 b G F z L 1 N l Y 3 R p b 2 4 x L m 0 g o h g A K K A U A A A A A A A A A A A A A A A A A A A A A A A A A A A A n Z B B S 8 J g G M f v g 3 2 H l 5 0 U R O a w D s k O o Q V d K h J P v j J e 5 0 M O d M r e V y 8 R B F 0 q P R g 4 0 h o h F E X g Q V B j E H 2 h 7 d l 3 a L I O E Z 1 6 L n 9 4 n u f / O / w 4 m M L q 2 K S c Z K 4 g S 7 L E m 8 y B B g m W a 7 x b 4 O Q K 3 U + i k x Y I W S L x 4 M M o X P r x Z t c 0 g f N s i Q l W Z x x S + 1 Y L s s W O L c A W P K U U d 2 i F g 8 N p p b x 3 Q o 9 s K D l W H 2 i 4 G E e X L o m m 4 / B t R T V V 2 z I C f 4 H v X j j 3 c e b h 6 6 2 B H 6 t o 6 u U C / x o H z / H R i N w p 3 q z x c R Q + D Q 0 t n 9 P U b a P X b T A B / w e Q b 4 C q E V x 7 O J g l E P R m 0 c S l a j 6 6 H 9 J E Q b C 6 C F / m W W a a j b q S z p B q 0 Y G 4 e c j 6 1 i n b a D t 2 O l 1 w h A V c F 0 4 P a u l M Y s r 4 p T A x d 1 Y t m 0 1 o M 1 1 R M g c C 2 r r y 8 0 2 p n V c 3 R m u y Z N l / Y A p f U E s B A i 0 A F A A C A A g A g W x T W l / M V S S l A A A A 9 w A A A B I A A A A A A A A A A A A A A A A A A A A A A E N v b m Z p Z y 9 Q Y W N r Y W d l L n h t b F B L A Q I t A B Q A A g A I A I F s U 1 o P y u m r p A A A A O k A A A A T A A A A A A A A A A A A A A A A A P E A A A B b Q 2 9 u d G V u d F 9 U e X B l c 1 0 u e G 1 s U E s B A i 0 A F A A C A A g A g W x T W v X v j 0 w 7 A Q A A s w E A A B M A A A A A A A A A A A A A A A A A 4 g E A A E Z v c m 1 1 b G F z L 1 N l Y 3 R p b 2 4 x L m 1 Q S w U G A A A A A A M A A w D C A A A A a g M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T Q 0 A A A A A A A A r D Q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S X R l b T 4 8 S X R l b U x v Y 2 F 0 a W 9 u P j x J d G V t V H l w Z T 5 G b 3 J t d W x h P C 9 J d G V t V H l w Z T 4 8 S X R l b V B h d G g + U 2 V j d G l v b j E v J U V B J U I z J U I 1 J U V D J T k 3 J U I w J U V D J T k 4 J T g 4 J U V D J T k 1 J U J E P C 9 J d G V t U G F 0 a D 4 8 L 0 l 0 Z W 1 M b 2 N h d G l v b j 4 8 U 3 R h Y m x l R W 5 0 c m l l c z 4 8 R W 5 0 c n k g V H l w Z T 0 i S X N Q c m l 2 Y X R l I i B W Y W x 1 Z T 0 i b D A i I C 8 + P E V u d H J 5 I F R 5 c G U 9 I l F 1 Z X J 5 S U Q i I F Z h b H V l P S J z N W M 1 M D k y N G U t O T k x Z C 0 0 Z T h l L T k 4 M j A t O W Z j N 2 N h Y j Y 0 M z E 0 I i A v P j x F b n R y e S B U e X B l P S J G a W x s R W 5 h Y m x l Z C I g V m F s d W U 9 I m w w I i A v P j x F b n R y e S B U e X B l P S J G a W x s T 2 J q Z W N 0 V H l w Z S I g V m F s d W U 9 I n N Q a X Z v d F R h Y m x l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l J l Y 2 9 2 Z X J 5 V G F y Z 2 V 0 U 2 h l Z X Q i I F Z h b H V l P S J z 6 7 a E 7 I S d 7 J 6 R 7 J e F L T E i I C 8 + P E V u d H J 5 I F R 5 c G U 9 I l J l Y 2 9 2 Z X J 5 V G F y Z 2 V 0 Q 2 9 s d W 1 u I i B W Y W x 1 Z T 0 i b D E i I C 8 + P E V u d H J 5 I F R 5 c G U 9 I l J l Y 2 9 2 Z X J 5 V G F y Z 2 V 0 U m 9 3 I i B W Y W x 1 Z T 0 i b D I i I C 8 + P E V u d H J 5 I F R 5 c G U 9 I l B p d m 9 0 T 2 J q Z W N 0 T m F t Z S I g V m F s d W U 9 I n P r t o T s h J 3 s n p H s l 4 U t M S H t l L z r s p c g 7 Y W M 7 J 2 0 6 7 i U M S I g L z 4 8 R W 5 0 c n k g V H l w Z T 0 i R m l s b G V k Q 2 9 t c G x l d G V S Z X N 1 b H R U b 1 d v c m t z a G V l d C I g V m F s d W U 9 I m w w I i A v P j x F b n R y e S B U e X B l P S J B Z G R l Z F R v R G F 0 Y U 1 v Z G V s I i B W Y W x 1 Z T 0 i b D A i I C 8 + P E V u d H J 5 I F R 5 c G U 9 I k Z p b G x D b 3 V u d C I g V m F s d W U 9 I m w y N i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S 0 w M i 0 x O V Q w N D o z N j o w M i 4 x M j U 0 M j M 2 W i I g L z 4 8 R W 5 0 c n k g V H l w Z T 0 i R m l s b E N v b H V t b l R 5 c G V z I i B W Y W x 1 Z T 0 i c 0 F n W U d C U W N G Q l E 9 P S I g L z 4 8 R W 5 0 c n k g V H l w Z T 0 i R m l s b E N v b H V t b k 5 h b W V z I i B W Y W x 1 Z T 0 i c 1 s m c X V v d D v s m I j s l b 3 r s o j t m L g m c X V v d D s s J n F 1 b 3 Q 7 6 r O 1 7 J e w 7 J 2 0 6 6 a E J n F 1 b 3 Q 7 L C Z x d W 9 0 O + q 1 r O u 2 h C Z x d W 9 0 O y w m c X V v d D v q s I D q s q k m c X V v d D s s J n F 1 b 3 Q 7 7 J i I 6 6 e k 7 J 2 8 7 J 6 Q J n F 1 b 3 Q 7 L C Z x d W 9 0 O + y Y i O u n p O y I m O u f i S Z x d W 9 0 O y w m c X V v d D v s t J 3 q u I j s l a E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3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/ q s 7 X s l 7 D s m I j s l b 0 v Q X V 0 b 1 J l b W 9 2 Z W R D b 2 x 1 b W 5 z M S 5 7 7 J i I 7 J W 9 6 7 K I 7 Z i 4 L D B 9 J n F 1 b 3 Q 7 L C Z x d W 9 0 O 1 N l Y 3 R p b 2 4 x L + q z t e y X s O y Y i O y V v S 9 B d X R v U m V t b 3 Z l Z E N v b H V t b n M x L n v q s 7 X s l 7 D s n b T r p o Q s M X 0 m c X V v d D s s J n F 1 b 3 Q 7 U 2 V j d G l v b j E v 6 r O 1 7 J e w 7 J i I 7 J W 9 L 0 F 1 d G 9 S Z W 1 v d m V k Q 2 9 s d W 1 u c z E u e + q 1 r O u 2 h C w y f S Z x d W 9 0 O y w m c X V v d D t T Z W N 0 a W 9 u M S / q s 7 X s l 7 D s m I j s l b 0 v Q X V 0 b 1 J l b W 9 2 Z W R D b 2 x 1 b W 5 z M S 5 7 6 r C A 6 r K p L D N 9 J n F 1 b 3 Q 7 L C Z x d W 9 0 O 1 N l Y 3 R p b 2 4 x L + q z t e y X s O y Y i O y V v S 9 B d X R v U m V t b 3 Z l Z E N v b H V t b n M x L n v s m I j r p 6 T s n b z s n p A s N H 0 m c X V v d D s s J n F 1 b 3 Q 7 U 2 V j d G l v b j E v 6 r O 1 7 J e w 7 J i I 7 J W 9 L 0 F 1 d G 9 S Z W 1 v d m V k Q 2 9 s d W 1 u c z E u e + y Y i O u n p O y I m O u f i S w 1 f S Z x d W 9 0 O y w m c X V v d D t T Z W N 0 a W 9 u M S / q s 7 X s l 7 D s m I j s l b 0 v Q X V 0 b 1 J l b W 9 2 Z W R D b 2 x 1 b W 5 z M S 5 7 7 L S d 6 r i I 7 J W h L D Z 9 J n F 1 b 3 Q 7 X S w m c X V v d D t D b 2 x 1 b W 5 D b 3 V u d C Z x d W 9 0 O z o 3 L C Z x d W 9 0 O 0 t l e U N v b H V t b k 5 h b W V z J n F 1 b 3 Q 7 O l t d L C Z x d W 9 0 O 0 N v b H V t b k l k Z W 5 0 a X R p Z X M m c X V v d D s 6 W y Z x d W 9 0 O 1 N l Y 3 R p b 2 4 x L + q z t e y X s O y Y i O y V v S 9 B d X R v U m V t b 3 Z l Z E N v b H V t b n M x L n v s m I j s l b 3 r s o j t m L g s M H 0 m c X V v d D s s J n F 1 b 3 Q 7 U 2 V j d G l v b j E v 6 r O 1 7 J e w 7 J i I 7 J W 9 L 0 F 1 d G 9 S Z W 1 v d m V k Q 2 9 s d W 1 u c z E u e + q z t e y X s O y d t O u m h C w x f S Z x d W 9 0 O y w m c X V v d D t T Z W N 0 a W 9 u M S / q s 7 X s l 7 D s m I j s l b 0 v Q X V 0 b 1 J l b W 9 2 Z W R D b 2 x 1 b W 5 z M S 5 7 6 r W s 6 7 a E L D J 9 J n F 1 b 3 Q 7 L C Z x d W 9 0 O 1 N l Y 3 R p b 2 4 x L + q z t e y X s O y Y i O y V v S 9 B d X R v U m V t b 3 Z l Z E N v b H V t b n M x L n v q s I D q s q k s M 3 0 m c X V v d D s s J n F 1 b 3 Q 7 U 2 V j d G l v b j E v 6 r O 1 7 J e w 7 J i I 7 J W 9 L 0 F 1 d G 9 S Z W 1 v d m V k Q 2 9 s d W 1 u c z E u e + y Y i O u n p O y d v O y e k C w 0 f S Z x d W 9 0 O y w m c X V v d D t T Z W N 0 a W 9 u M S / q s 7 X s l 7 D s m I j s l b 0 v Q X V 0 b 1 J l b W 9 2 Z W R D b 2 x 1 b W 5 z M S 5 7 7 J i I 6 6 e k 7 I i Y 6 5 + J L D V 9 J n F 1 b 3 Q 7 L C Z x d W 9 0 O 1 N l Y 3 R p b 2 4 x L + q z t e y X s O y Y i O y V v S 9 B d X R v U m V t b 3 Z l Z E N v b H V t b n M x L n v s t J 3 q u I j s l a E s N n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y V F Q S V C M y V C N S V F Q y U 5 N y V C M C V F Q y U 5 O C U 4 O C V F Q y U 5 N S V C R C 8 l R U M l O U I l O T A l R U I l Q j M l Q j g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U E l Q j M l Q j U l R U M l O T c l Q j A l R U M l O T g l O D g l R U M l O T U l Q k Q v X y V F Q S V C M y V C N S V F Q y U 5 N y V C M C V F Q y U 5 O C U 4 O C V F Q y U 5 N S V C R D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C Y B A A A B A A A A 0 I y d 3 w E V 0 R G M e g D A T 8 K X 6 w E A A A D 1 S W e k I u J O S Y E Y a v m b 1 X U L A A A A A A I A A A A A A B B m A A A A A Q A A I A A A A P y c 5 M R 7 b o k s x n x K 5 Z h 8 s Z W n m L 3 r K P p 4 o k 4 l + Z 3 + g y P W A A A A A A 6 A A A A A A g A A I A A A A O a 0 z t F N m a i g + + i x A w K P p b i g P 0 o r Y 0 b Z h 2 8 F p j a 3 g T d o U A A A A D p r X U K c y X D B / e D h 7 K Q u j r t Y P j S a n 5 q o M C V l p 8 I y / M F c M 0 C J z q z e Z c j a 0 H A C 9 t 1 M q Y U s b M h 4 1 N G o s K J + q o + g s n P 6 6 e G n V a r 7 Q 5 5 F y 0 l w A v 3 p Q A A A A M j O z M h c 0 L 8 5 V u 0 b p U c h v S I 5 G f k 4 p z S u v 0 g D Y h B 9 Z g 3 A O u l 4 i E E + G m 9 a B R 7 q / I S K I 6 4 7 q B a p x Q D 9 P m M z p 9 y r 6 U M = < / D a t a M a s h u p > 
</file>

<file path=customXml/itemProps1.xml><?xml version="1.0" encoding="utf-8"?>
<ds:datastoreItem xmlns:ds="http://schemas.openxmlformats.org/officeDocument/2006/customXml" ds:itemID="{AF5D453F-8567-4630-BD36-3701DB91C484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2</vt:i4>
      </vt:variant>
    </vt:vector>
  </HeadingPairs>
  <TitlesOfParts>
    <vt:vector size="10" baseType="lpstr">
      <vt:lpstr>기본작업-1</vt:lpstr>
      <vt:lpstr>기본작업-2</vt:lpstr>
      <vt:lpstr>계산작업</vt:lpstr>
      <vt:lpstr>분석작업-1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인턴</dc:creator>
  <cp:lastModifiedBy>지웅 최</cp:lastModifiedBy>
  <dcterms:created xsi:type="dcterms:W3CDTF">2023-08-09T00:13:15Z</dcterms:created>
  <dcterms:modified xsi:type="dcterms:W3CDTF">2025-02-20T06:02:38Z</dcterms:modified>
</cp:coreProperties>
</file>