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4회\"/>
    </mc:Choice>
  </mc:AlternateContent>
  <xr:revisionPtr revIDLastSave="0" documentId="13_ncr:1_{C0B61E4F-944D-43BF-9836-A774D8D436AF}" xr6:coauthVersionLast="47" xr6:coauthVersionMax="47" xr10:uidLastSave="{00000000-0000-0000-0000-000000000000}"/>
  <bookViews>
    <workbookView xWindow="-98" yWindow="-98" windowWidth="21795" windowHeight="12975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T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5" l="1"/>
  <c r="F35" i="5"/>
  <c r="G27" i="5"/>
  <c r="F27" i="5"/>
  <c r="G17" i="5"/>
  <c r="F17" i="5"/>
  <c r="G12" i="5"/>
  <c r="G37" i="5" s="1"/>
  <c r="F12" i="5"/>
  <c r="F38" i="5" s="1"/>
  <c r="G36" i="5"/>
  <c r="F36" i="5"/>
  <c r="G28" i="5"/>
  <c r="G38" i="5" s="1"/>
  <c r="F28" i="5"/>
  <c r="G18" i="5"/>
  <c r="F18" i="5"/>
  <c r="G13" i="5"/>
  <c r="F13" i="5"/>
  <c r="D8" i="3"/>
  <c r="E11" i="3"/>
  <c r="D11" i="3"/>
  <c r="E4" i="3" a="1"/>
  <c r="E4" i="3" s="1"/>
  <c r="E5" i="3" a="1"/>
  <c r="E5" i="3"/>
  <c r="E3" i="3" a="1"/>
  <c r="E3" i="3" s="1"/>
  <c r="B4" i="3" a="1"/>
  <c r="B4" i="3" s="1"/>
  <c r="B5" i="3" a="1"/>
  <c r="B5" i="3"/>
  <c r="B6" i="3" a="1"/>
  <c r="B6" i="3" s="1"/>
  <c r="B7" i="3" a="1"/>
  <c r="B7" i="3" s="1"/>
  <c r="B8" i="3" a="1"/>
  <c r="B8" i="3" s="1"/>
  <c r="B9" i="3" a="1"/>
  <c r="B9" i="3"/>
  <c r="B10" i="3" a="1"/>
  <c r="B10" i="3"/>
  <c r="B3" i="3" a="1"/>
  <c r="B3" i="3" s="1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4" i="3" a="1"/>
  <c r="H32" i="3" a="1"/>
  <c r="H40" i="3" a="1"/>
  <c r="H17" i="3" a="1"/>
  <c r="H25" i="3" a="1"/>
  <c r="H33" i="3" a="1"/>
  <c r="H26" i="3" a="1"/>
  <c r="H34" i="3" a="1"/>
  <c r="H28" i="3" a="1"/>
  <c r="H29" i="3" a="1"/>
  <c r="H39" i="3" a="1"/>
  <c r="H18" i="3" a="1"/>
  <c r="H36" i="3" a="1"/>
  <c r="H37" i="3" a="1"/>
  <c r="H38" i="3" a="1"/>
  <c r="H31" i="3" a="1"/>
  <c r="H19" i="3" a="1"/>
  <c r="H27" i="3" a="1"/>
  <c r="H35" i="3" a="1"/>
  <c r="H20" i="3" a="1"/>
  <c r="H21" i="3" a="1"/>
  <c r="H30" i="3" a="1"/>
  <c r="H23" i="3" a="1"/>
  <c r="H22" i="3" a="1"/>
  <c r="H15" i="3" a="1"/>
  <c r="F37" i="5" l="1"/>
  <c r="H22" i="3"/>
  <c r="H23" i="3"/>
  <c r="H30" i="3"/>
  <c r="H21" i="3"/>
  <c r="H20" i="3"/>
  <c r="H35" i="3"/>
  <c r="H27" i="3"/>
  <c r="H19" i="3"/>
  <c r="H31" i="3"/>
  <c r="H38" i="3"/>
  <c r="H37" i="3"/>
  <c r="H36" i="3"/>
  <c r="H18" i="3"/>
  <c r="H39" i="3"/>
  <c r="H29" i="3"/>
  <c r="H28" i="3"/>
  <c r="H34" i="3"/>
  <c r="H26" i="3"/>
  <c r="H33" i="3"/>
  <c r="H25" i="3"/>
  <c r="H17" i="3"/>
  <c r="H40" i="3"/>
  <c r="H32" i="3"/>
  <c r="H24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A05FF7-E47C-48C7-92EE-132E8EEEED84}" sourceFile="C:\길벗컴활1급기출\02 최신기출유형\04회\공연관리.accdb" keepAlive="1" name="공연관리" type="5" refreshedVersion="8" background="1">
    <dbPr connection="Provider=Microsoft.ACE.OLEDB.12.0;User ID=Admin;Data Source=C:\길벗컴활1급기출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<sst xmlns="http://schemas.openxmlformats.org/spreadsheetml/2006/main" count="337" uniqueCount="79">
  <si>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</si>
  <si>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</si>
  <si>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</si>
  <si>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</si>
  <si>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</si>
  <si>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</si>
  <si>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</si>
  <si>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</si>
  <si>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</si>
  <si>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</si>
  <si>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</si>
  <si>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</si>
  <si>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</si>
  <si>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</si>
  <si>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</si>
  <si>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</si>
  <si>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</si>
  <si>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</si>
  <si>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</si>
  <si>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</si>
  <si>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</si>
  <si>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</si>
  <si>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</si>
  <si>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</si>
  <si>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</si>
  <si>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</si>
  <si>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</si>
  <si>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</si>
  <si>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</si>
  <si>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</si>
  <si>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</si>
  <si>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</si>
  <si>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</si>
  <si>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</si>
  <si>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</si>
  <si>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</si>
  <si>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</si>
  <si>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</si>
  <si>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</si>
  <si>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</si>
  <si>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</si>
  <si>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</si>
  <si>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</si>
  <si>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</si>
  <si>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</si>
  <si>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</si>
  <si>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조건2</t>
    <phoneticPr fontId="1" type="noConversion"/>
  </si>
  <si>
    <t>총합계</t>
  </si>
  <si>
    <t>2월</t>
  </si>
  <si>
    <t>4월</t>
  </si>
  <si>
    <t>5월</t>
  </si>
  <si>
    <t>6월</t>
  </si>
  <si>
    <t>8월</t>
  </si>
  <si>
    <t>최대 : 예매수량</t>
  </si>
  <si>
    <t>최대 : 총금액</t>
  </si>
  <si>
    <t>전체 최대 : 예매수량</t>
  </si>
  <si>
    <t>전체 최대 : 총금액</t>
  </si>
  <si>
    <t>개월(예매일자)</t>
  </si>
  <si>
    <t>값</t>
  </si>
  <si>
    <t>분기(예매일자)</t>
  </si>
  <si>
    <t>1사분기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</si>
  <si>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</si>
  <si>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</si>
  <si>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</si>
  <si>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</si>
  <si>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</si>
  <si>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</si>
  <si>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</si>
  <si>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</si>
  <si>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***</t>
  </si>
  <si>
    <t>가족극 평균</t>
  </si>
  <si>
    <t>뮤지컬 평균</t>
  </si>
  <si>
    <t>무용 평균</t>
  </si>
  <si>
    <t>콘서트 평균</t>
  </si>
  <si>
    <t>전체 평균</t>
  </si>
  <si>
    <t>가족극 요약</t>
  </si>
  <si>
    <t>뮤지컬 요약</t>
  </si>
  <si>
    <t>무용 요약</t>
  </si>
  <si>
    <t>콘서트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</si>
</sst>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5" fillId="0" borderId="0" xfId="0" applyNumberFormat="1" applyFon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A9-4A96-B294-A0C102198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  <a:effectLst>
          <a:softEdge rad="25400"/>
        </a:effectLst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35DD6983-840C-1DDA-3792-2E8EC0523934}"/>
            </a:ext>
          </a:extLst>
        </xdr:cNvPr>
        <xdr:cNvSpPr/>
      </xdr:nvSpPr>
      <xdr:spPr>
        <a:xfrm>
          <a:off x="1800225" y="2581275"/>
          <a:ext cx="990600" cy="4286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BE8B7C7C-EBC5-2F66-D376-F1CB40644BFD}"/>
            </a:ext>
          </a:extLst>
        </xdr:cNvPr>
        <xdr:cNvSpPr/>
      </xdr:nvSpPr>
      <xdr:spPr>
        <a:xfrm>
          <a:off x="2790825" y="2581275"/>
          <a:ext cx="1000125" cy="4286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원준" refreshedDate="45668.792238773145" backgroundQuery="1" createdVersion="8" refreshedVersion="8" minRefreshableVersion="3" recordCount="26" xr:uid="{52B390A8-35C3-41DA-993C-B988E6F57B17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C24E1A-42B0-4693-8066-97110C3FD682}" name="피벗 테이블1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22" workbookViewId="0">
      <selection activeCell="L18" sqref="L18"/>
    </sheetView>
  </sheetViews>
  <sheetFormatPr defaultRowHeight="16.899999999999999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6" workbookViewId="0">
      <selection activeCell="E4" sqref="E4:E11"/>
    </sheetView>
  </sheetViews>
  <sheetFormatPr defaultRowHeight="16.899999999999999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2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8" workbookViewId="0">
      <selection activeCell="H15" sqref="H15:H40"/>
    </sheetView>
  </sheetViews>
  <sheetFormatPr defaultRowHeight="16.899999999999999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 t="array" ref="B3"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array" ref="B4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array" ref="B5">AVERAGEIFS($F$15:$F$40,$A$15:$A$40,A5,$E$15:$E$40,"&gt;=5")</f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array" ref="B6">AVERAGEIFS($F$15:$F$40,$A$15:$A$40,A6,$E$15:$E$40,"&gt;=5")</f>
        <v>315000</v>
      </c>
    </row>
    <row r="7" spans="1:8">
      <c r="A7" s="3" t="s">
        <v>8</v>
      </c>
      <c r="B7" s="13">
        <f t="array" ref="B7">AVERAGEIFS($F$15:$F$40,$A$15:$A$40,A7,$E$15:$E$40,"&gt;=5")</f>
        <v>180000</v>
      </c>
      <c r="D7" s="23" t="s">
        <v>25</v>
      </c>
      <c r="E7" s="24"/>
      <c r="F7" s="25"/>
    </row>
    <row r="8" spans="1:8">
      <c r="A8" s="3" t="s">
        <v>10</v>
      </c>
      <c r="B8" s="13">
        <f t="array" ref="B8">AVERAGEIFS($F$15:$F$40,$A$15:$A$40,A8,$E$15:$E$40,"&gt;=5")</f>
        <v>437000</v>
      </c>
      <c r="D8" s="26" t="e">
        <f>DCOUNTA($B$15:$B$40,$D$15:$E$40,D10:E11)</f>
        <v>#VALUE!</v>
      </c>
      <c r="E8" s="27"/>
      <c r="F8" s="28"/>
    </row>
    <row r="9" spans="1:8">
      <c r="A9" s="3" t="s">
        <v>12</v>
      </c>
      <c r="B9" s="13">
        <f t="array" ref="B9">AVERAGEIFS($F$15:$F$40,$A$15:$A$40,A9,$E$15:$E$40,"&gt;=5")</f>
        <v>558000</v>
      </c>
    </row>
    <row r="10" spans="1:8">
      <c r="A10" s="3" t="s">
        <v>13</v>
      </c>
      <c r="B10" s="13">
        <f t="array" ref="B10">AVERAGEIFS($F$15:$F$40,$A$15:$A$40,A10,$E$15:$E$40,"&gt;=5")</f>
        <v>280000</v>
      </c>
      <c r="D10" s="14" t="s">
        <v>45</v>
      </c>
      <c r="E10" s="14" t="s">
        <v>46</v>
      </c>
    </row>
    <row r="11" spans="1:8">
      <c r="D11" s="14" t="b">
        <f>D15&gt;=30000</f>
        <v>1</v>
      </c>
      <c r="E11" s="14" t="b">
        <f>E15&gt;=20</f>
        <v>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5">
        <f>COUNT(IF((LEFT(B15,1)="M"),"뮤지컬",IF((LEFT(B15,1)="C"),"콘서트","그외")),)</f>
        <v>1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opLeftCell="A13" workbookViewId="0">
      <selection activeCell="C9" sqref="C9"/>
    </sheetView>
  </sheetViews>
  <sheetFormatPr defaultRowHeight="16.899999999999999"/>
  <cols>
    <col min="1" max="1" width="23.5625" bestFit="1" customWidth="1"/>
    <col min="2" max="2" width="11.0625" bestFit="1" customWidth="1"/>
    <col min="3" max="3" width="13.6875" bestFit="1" customWidth="1"/>
    <col min="4" max="5" width="12.5" bestFit="1" customWidth="1"/>
    <col min="6" max="6" width="9.5" bestFit="1" customWidth="1"/>
    <col min="7" max="11" width="12.5" bestFit="1" customWidth="1"/>
    <col min="12" max="12" width="11.125" bestFit="1" customWidth="1"/>
    <col min="13" max="13" width="8.5625" bestFit="1" customWidth="1"/>
    <col min="14" max="14" width="14" bestFit="1" customWidth="1"/>
    <col min="15" max="15" width="12.0625" bestFit="1" customWidth="1"/>
    <col min="16" max="16" width="14" bestFit="1" customWidth="1"/>
    <col min="17" max="17" width="12.0625" bestFit="1" customWidth="1"/>
    <col min="18" max="18" width="18.4375" bestFit="1" customWidth="1"/>
    <col min="19" max="19" width="16.5625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59</v>
      </c>
      <c r="B5" s="42" t="s">
        <v>57</v>
      </c>
      <c r="C5" s="42" t="s">
        <v>58</v>
      </c>
      <c r="D5" s="43" t="s">
        <v>12</v>
      </c>
      <c r="E5" s="43" t="s">
        <v>16</v>
      </c>
      <c r="F5" s="43" t="s">
        <v>47</v>
      </c>
    </row>
    <row r="6" spans="1:6">
      <c r="A6" s="41" t="s">
        <v>60</v>
      </c>
      <c r="B6" s="41"/>
      <c r="C6" s="41"/>
      <c r="D6" s="44"/>
      <c r="E6" s="44"/>
      <c r="F6" s="44"/>
    </row>
    <row r="7" spans="1:6">
      <c r="A7" s="41"/>
      <c r="B7" s="41" t="s">
        <v>48</v>
      </c>
      <c r="C7" s="41"/>
      <c r="D7" s="44"/>
      <c r="E7" s="44"/>
      <c r="F7" s="44"/>
    </row>
    <row r="8" spans="1:6">
      <c r="A8" s="41"/>
      <c r="B8" s="41"/>
      <c r="C8" s="41" t="s">
        <v>53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54</v>
      </c>
      <c r="D9" s="44">
        <v>837000</v>
      </c>
      <c r="E9" s="44">
        <v>417900</v>
      </c>
      <c r="F9" s="44">
        <v>837000</v>
      </c>
    </row>
    <row r="10" spans="1:6">
      <c r="A10" s="41" t="s">
        <v>61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62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63</v>
      </c>
      <c r="B12" s="41"/>
      <c r="C12" s="41"/>
      <c r="D12" s="44"/>
      <c r="E12" s="44"/>
      <c r="F12" s="44"/>
    </row>
    <row r="13" spans="1:6">
      <c r="A13" s="41"/>
      <c r="B13" s="41" t="s">
        <v>49</v>
      </c>
      <c r="C13" s="41"/>
      <c r="D13" s="44"/>
      <c r="E13" s="44"/>
      <c r="F13" s="44"/>
    </row>
    <row r="14" spans="1:6">
      <c r="A14" s="41"/>
      <c r="B14" s="41"/>
      <c r="C14" s="41" t="s">
        <v>53</v>
      </c>
      <c r="D14" s="44">
        <v>6</v>
      </c>
      <c r="E14" s="44">
        <v>19</v>
      </c>
      <c r="F14" s="44">
        <v>19</v>
      </c>
    </row>
    <row r="15" spans="1:6">
      <c r="A15" s="41"/>
      <c r="B15" s="41"/>
      <c r="C15" s="41" t="s">
        <v>54</v>
      </c>
      <c r="D15" s="44">
        <v>186000</v>
      </c>
      <c r="E15" s="44">
        <v>378100</v>
      </c>
      <c r="F15" s="44">
        <v>378100</v>
      </c>
    </row>
    <row r="16" spans="1:6">
      <c r="A16" s="41"/>
      <c r="B16" s="41" t="s">
        <v>50</v>
      </c>
      <c r="C16" s="41"/>
      <c r="D16" s="44"/>
      <c r="E16" s="44"/>
      <c r="F16" s="44"/>
    </row>
    <row r="17" spans="1:6">
      <c r="A17" s="41"/>
      <c r="B17" s="41"/>
      <c r="C17" s="41" t="s">
        <v>53</v>
      </c>
      <c r="D17" s="44">
        <v>21</v>
      </c>
      <c r="E17" s="44" t="s">
        <v>69</v>
      </c>
      <c r="F17" s="44">
        <v>21</v>
      </c>
    </row>
    <row r="18" spans="1:6">
      <c r="A18" s="41"/>
      <c r="B18" s="41"/>
      <c r="C18" s="41" t="s">
        <v>54</v>
      </c>
      <c r="D18" s="44">
        <v>651000</v>
      </c>
      <c r="E18" s="44" t="s">
        <v>69</v>
      </c>
      <c r="F18" s="44">
        <v>651000</v>
      </c>
    </row>
    <row r="19" spans="1:6">
      <c r="A19" s="41"/>
      <c r="B19" s="41" t="s">
        <v>51</v>
      </c>
      <c r="C19" s="41"/>
      <c r="D19" s="44"/>
      <c r="E19" s="44"/>
      <c r="F19" s="44"/>
    </row>
    <row r="20" spans="1:6">
      <c r="A20" s="41"/>
      <c r="B20" s="41"/>
      <c r="C20" s="41" t="s">
        <v>53</v>
      </c>
      <c r="D20" s="44" t="s">
        <v>69</v>
      </c>
      <c r="E20" s="44">
        <v>9</v>
      </c>
      <c r="F20" s="44">
        <v>9</v>
      </c>
    </row>
    <row r="21" spans="1:6">
      <c r="A21" s="41"/>
      <c r="B21" s="41"/>
      <c r="C21" s="41" t="s">
        <v>54</v>
      </c>
      <c r="D21" s="44" t="s">
        <v>69</v>
      </c>
      <c r="E21" s="44">
        <v>179100</v>
      </c>
      <c r="F21" s="44">
        <v>179100</v>
      </c>
    </row>
    <row r="22" spans="1:6">
      <c r="A22" s="41" t="s">
        <v>64</v>
      </c>
      <c r="B22" s="41"/>
      <c r="C22" s="41"/>
      <c r="D22" s="44">
        <v>21</v>
      </c>
      <c r="E22" s="44">
        <v>19</v>
      </c>
      <c r="F22" s="44">
        <v>21</v>
      </c>
    </row>
    <row r="23" spans="1:6">
      <c r="A23" s="41" t="s">
        <v>65</v>
      </c>
      <c r="B23" s="41"/>
      <c r="C23" s="41"/>
      <c r="D23" s="44">
        <v>651000</v>
      </c>
      <c r="E23" s="44">
        <v>378100</v>
      </c>
      <c r="F23" s="44">
        <v>651000</v>
      </c>
    </row>
    <row r="24" spans="1:6">
      <c r="A24" s="41" t="s">
        <v>66</v>
      </c>
      <c r="B24" s="41"/>
      <c r="C24" s="41"/>
      <c r="D24" s="44"/>
      <c r="E24" s="44"/>
      <c r="F24" s="44"/>
    </row>
    <row r="25" spans="1:6">
      <c r="A25" s="41"/>
      <c r="B25" s="41" t="s">
        <v>52</v>
      </c>
      <c r="C25" s="41"/>
      <c r="D25" s="44"/>
      <c r="E25" s="44"/>
      <c r="F25" s="44"/>
    </row>
    <row r="26" spans="1:6">
      <c r="A26" s="41"/>
      <c r="B26" s="41"/>
      <c r="C26" s="41" t="s">
        <v>53</v>
      </c>
      <c r="D26" s="44" t="s">
        <v>69</v>
      </c>
      <c r="E26" s="44">
        <v>5</v>
      </c>
      <c r="F26" s="44">
        <v>5</v>
      </c>
    </row>
    <row r="27" spans="1:6">
      <c r="A27" s="41"/>
      <c r="B27" s="41"/>
      <c r="C27" s="41" t="s">
        <v>54</v>
      </c>
      <c r="D27" s="44" t="s">
        <v>69</v>
      </c>
      <c r="E27" s="44">
        <v>99500</v>
      </c>
      <c r="F27" s="44">
        <v>99500</v>
      </c>
    </row>
    <row r="28" spans="1:6">
      <c r="A28" s="41" t="s">
        <v>67</v>
      </c>
      <c r="B28" s="41"/>
      <c r="C28" s="41"/>
      <c r="D28" s="44" t="s">
        <v>69</v>
      </c>
      <c r="E28" s="44">
        <v>5</v>
      </c>
      <c r="F28" s="44">
        <v>5</v>
      </c>
    </row>
    <row r="29" spans="1:6">
      <c r="A29" s="41" t="s">
        <v>68</v>
      </c>
      <c r="B29" s="41"/>
      <c r="C29" s="41"/>
      <c r="D29" s="44" t="s">
        <v>69</v>
      </c>
      <c r="E29" s="44">
        <v>99500</v>
      </c>
      <c r="F29" s="44">
        <v>99500</v>
      </c>
    </row>
    <row r="30" spans="1:6">
      <c r="A30" s="41" t="s">
        <v>55</v>
      </c>
      <c r="B30" s="41"/>
      <c r="C30" s="41"/>
      <c r="D30" s="44">
        <v>27</v>
      </c>
      <c r="E30" s="44">
        <v>21</v>
      </c>
      <c r="F30" s="44">
        <v>27</v>
      </c>
    </row>
    <row r="31" spans="1:6">
      <c r="A31" s="41" t="s">
        <v>56</v>
      </c>
      <c r="B31" s="41"/>
      <c r="C31" s="41"/>
      <c r="D31" s="44">
        <v>837000</v>
      </c>
      <c r="E31" s="44">
        <v>417900</v>
      </c>
      <c r="F31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topLeftCell="A10" workbookViewId="0">
      <selection activeCell="E6" sqref="E6"/>
    </sheetView>
  </sheetViews>
  <sheetFormatPr defaultRowHeight="16.899999999999999" outlineLevelRow="3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45">
        <v>44020</v>
      </c>
      <c r="E4" s="46">
        <v>16000</v>
      </c>
      <c r="F4">
        <v>30</v>
      </c>
      <c r="G4" s="46">
        <v>480000</v>
      </c>
    </row>
    <row r="5" spans="2:7" outlineLevel="3">
      <c r="B5" t="s">
        <v>10</v>
      </c>
      <c r="C5" t="s">
        <v>9</v>
      </c>
      <c r="D5" s="45">
        <v>43984</v>
      </c>
      <c r="E5" s="46">
        <v>23000</v>
      </c>
      <c r="F5">
        <v>2</v>
      </c>
      <c r="G5" s="46">
        <v>46000</v>
      </c>
    </row>
    <row r="6" spans="2:7" outlineLevel="3">
      <c r="B6" t="s">
        <v>18</v>
      </c>
      <c r="C6" t="s">
        <v>9</v>
      </c>
      <c r="D6" s="45">
        <v>43954</v>
      </c>
      <c r="E6" s="46">
        <v>21000</v>
      </c>
      <c r="F6">
        <v>2</v>
      </c>
      <c r="G6" s="46">
        <v>42000</v>
      </c>
    </row>
    <row r="7" spans="2:7" outlineLevel="3">
      <c r="B7" t="s">
        <v>10</v>
      </c>
      <c r="C7" t="s">
        <v>9</v>
      </c>
      <c r="D7" s="45">
        <v>43929</v>
      </c>
      <c r="E7" s="46">
        <v>23000</v>
      </c>
      <c r="F7">
        <v>32</v>
      </c>
      <c r="G7" s="46">
        <v>736000</v>
      </c>
    </row>
    <row r="8" spans="2:7" outlineLevel="3">
      <c r="B8" t="s">
        <v>10</v>
      </c>
      <c r="C8" t="s">
        <v>9</v>
      </c>
      <c r="D8" s="45">
        <v>43928</v>
      </c>
      <c r="E8" s="46">
        <v>23000</v>
      </c>
      <c r="F8">
        <v>6</v>
      </c>
      <c r="G8" s="46">
        <v>138000</v>
      </c>
    </row>
    <row r="9" spans="2:7" outlineLevel="3">
      <c r="B9" t="s">
        <v>13</v>
      </c>
      <c r="C9" t="s">
        <v>9</v>
      </c>
      <c r="D9" s="45">
        <v>43926</v>
      </c>
      <c r="E9" s="46">
        <v>16000</v>
      </c>
      <c r="F9">
        <v>2</v>
      </c>
      <c r="G9" s="46">
        <v>32000</v>
      </c>
    </row>
    <row r="10" spans="2:7" outlineLevel="3">
      <c r="B10" t="s">
        <v>18</v>
      </c>
      <c r="C10" t="s">
        <v>9</v>
      </c>
      <c r="D10" s="45">
        <v>43866</v>
      </c>
      <c r="E10" s="46">
        <v>21000</v>
      </c>
      <c r="F10">
        <v>15</v>
      </c>
      <c r="G10" s="46">
        <v>315000</v>
      </c>
    </row>
    <row r="11" spans="2:7" outlineLevel="3">
      <c r="B11" t="s">
        <v>13</v>
      </c>
      <c r="C11" t="s">
        <v>9</v>
      </c>
      <c r="D11" s="45">
        <v>43839</v>
      </c>
      <c r="E11" s="46">
        <v>16000</v>
      </c>
      <c r="F11">
        <v>5</v>
      </c>
      <c r="G11" s="46">
        <v>80000</v>
      </c>
    </row>
    <row r="12" spans="2:7" outlineLevel="2">
      <c r="C12" s="40" t="s">
        <v>70</v>
      </c>
      <c r="D12" s="45"/>
      <c r="E12" s="46"/>
      <c r="F12">
        <f>SUBTOTAL(1,F4:F11)</f>
        <v>11.75</v>
      </c>
      <c r="G12" s="46">
        <f>SUBTOTAL(1,G4:G11)</f>
        <v>233625</v>
      </c>
    </row>
    <row r="13" spans="2:7" outlineLevel="1">
      <c r="C13" s="47" t="s">
        <v>75</v>
      </c>
      <c r="D13" s="45"/>
      <c r="E13" s="46"/>
      <c r="F13">
        <f>SUBTOTAL(9,F4:F11)</f>
        <v>94</v>
      </c>
      <c r="G13" s="46">
        <f>SUBTOTAL(9,G4:G11)</f>
        <v>1869000</v>
      </c>
    </row>
    <row r="14" spans="2:7" outlineLevel="3">
      <c r="B14" t="s">
        <v>8</v>
      </c>
      <c r="C14" t="s">
        <v>7</v>
      </c>
      <c r="D14" s="45">
        <v>44027</v>
      </c>
      <c r="E14" s="46">
        <v>15000</v>
      </c>
      <c r="F14">
        <v>19</v>
      </c>
      <c r="G14" s="46">
        <v>285000</v>
      </c>
    </row>
    <row r="15" spans="2:7" outlineLevel="3">
      <c r="B15" t="s">
        <v>8</v>
      </c>
      <c r="C15" t="s">
        <v>7</v>
      </c>
      <c r="D15" s="45">
        <v>43991</v>
      </c>
      <c r="E15" s="46">
        <v>15000</v>
      </c>
      <c r="F15">
        <v>3</v>
      </c>
      <c r="G15" s="46">
        <v>45000</v>
      </c>
    </row>
    <row r="16" spans="2:7" outlineLevel="3">
      <c r="B16" t="s">
        <v>8</v>
      </c>
      <c r="C16" t="s">
        <v>7</v>
      </c>
      <c r="D16" s="45">
        <v>43914</v>
      </c>
      <c r="E16" s="46">
        <v>15000</v>
      </c>
      <c r="F16">
        <v>5</v>
      </c>
      <c r="G16" s="46">
        <v>75000</v>
      </c>
    </row>
    <row r="17" spans="2:7" outlineLevel="2">
      <c r="C17" s="40" t="s">
        <v>72</v>
      </c>
      <c r="D17" s="45"/>
      <c r="E17" s="46"/>
      <c r="F17">
        <f>SUBTOTAL(1,F14:F16)</f>
        <v>9</v>
      </c>
      <c r="G17" s="46">
        <f>SUBTOTAL(1,G14:G16)</f>
        <v>135000</v>
      </c>
    </row>
    <row r="18" spans="2:7" outlineLevel="1">
      <c r="C18" s="40" t="s">
        <v>77</v>
      </c>
      <c r="D18" s="45"/>
      <c r="E18" s="46"/>
      <c r="F18">
        <f>SUBTOTAL(9,F14:F16)</f>
        <v>27</v>
      </c>
      <c r="G18" s="46">
        <f>SUBTOTAL(9,G14:G16)</f>
        <v>405000</v>
      </c>
    </row>
    <row r="19" spans="2:7" outlineLevel="3">
      <c r="B19" t="s">
        <v>16</v>
      </c>
      <c r="C19" t="s">
        <v>11</v>
      </c>
      <c r="D19" s="45">
        <v>44057</v>
      </c>
      <c r="E19" s="46">
        <v>19900</v>
      </c>
      <c r="F19">
        <v>5</v>
      </c>
      <c r="G19" s="46">
        <v>99500</v>
      </c>
    </row>
    <row r="20" spans="2:7" outlineLevel="3">
      <c r="B20" t="s">
        <v>16</v>
      </c>
      <c r="C20" t="s">
        <v>11</v>
      </c>
      <c r="D20" s="45">
        <v>43990</v>
      </c>
      <c r="E20" s="46">
        <v>19900</v>
      </c>
      <c r="F20">
        <v>9</v>
      </c>
      <c r="G20" s="46">
        <v>179100</v>
      </c>
    </row>
    <row r="21" spans="2:7" outlineLevel="3">
      <c r="B21" t="s">
        <v>12</v>
      </c>
      <c r="C21" t="s">
        <v>11</v>
      </c>
      <c r="D21" s="45">
        <v>43962</v>
      </c>
      <c r="E21" s="46">
        <v>31000</v>
      </c>
      <c r="F21">
        <v>2</v>
      </c>
      <c r="G21" s="46">
        <v>62000</v>
      </c>
    </row>
    <row r="22" spans="2:7" outlineLevel="3">
      <c r="B22" t="s">
        <v>12</v>
      </c>
      <c r="C22" t="s">
        <v>11</v>
      </c>
      <c r="D22" s="45">
        <v>43958</v>
      </c>
      <c r="E22" s="46">
        <v>31000</v>
      </c>
      <c r="F22">
        <v>21</v>
      </c>
      <c r="G22" s="46">
        <v>651000</v>
      </c>
    </row>
    <row r="23" spans="2:7" outlineLevel="3">
      <c r="B23" t="s">
        <v>16</v>
      </c>
      <c r="C23" t="s">
        <v>11</v>
      </c>
      <c r="D23" s="45">
        <v>43926</v>
      </c>
      <c r="E23" s="46">
        <v>19900</v>
      </c>
      <c r="F23">
        <v>19</v>
      </c>
      <c r="G23" s="46">
        <v>378100</v>
      </c>
    </row>
    <row r="24" spans="2:7" outlineLevel="3">
      <c r="B24" t="s">
        <v>12</v>
      </c>
      <c r="C24" t="s">
        <v>11</v>
      </c>
      <c r="D24" s="45">
        <v>43923</v>
      </c>
      <c r="E24" s="46">
        <v>31000</v>
      </c>
      <c r="F24">
        <v>6</v>
      </c>
      <c r="G24" s="46">
        <v>186000</v>
      </c>
    </row>
    <row r="25" spans="2:7" outlineLevel="3">
      <c r="B25" t="s">
        <v>16</v>
      </c>
      <c r="C25" t="s">
        <v>11</v>
      </c>
      <c r="D25" s="45">
        <v>43873</v>
      </c>
      <c r="E25" s="46">
        <v>19900</v>
      </c>
      <c r="F25">
        <v>21</v>
      </c>
      <c r="G25" s="46">
        <v>417900</v>
      </c>
    </row>
    <row r="26" spans="2:7" outlineLevel="3">
      <c r="B26" t="s">
        <v>12</v>
      </c>
      <c r="C26" t="s">
        <v>11</v>
      </c>
      <c r="D26" s="45">
        <v>43862</v>
      </c>
      <c r="E26" s="46">
        <v>31000</v>
      </c>
      <c r="F26">
        <v>27</v>
      </c>
      <c r="G26" s="46">
        <v>837000</v>
      </c>
    </row>
    <row r="27" spans="2:7" outlineLevel="2">
      <c r="C27" s="40" t="s">
        <v>71</v>
      </c>
      <c r="D27" s="45"/>
      <c r="E27" s="46"/>
      <c r="F27">
        <f>SUBTOTAL(1,F19:F26)</f>
        <v>13.75</v>
      </c>
      <c r="G27" s="46">
        <f>SUBTOTAL(1,G19:G26)</f>
        <v>351325</v>
      </c>
    </row>
    <row r="28" spans="2:7" outlineLevel="1">
      <c r="C28" s="40" t="s">
        <v>76</v>
      </c>
      <c r="D28" s="45"/>
      <c r="E28" s="46"/>
      <c r="F28">
        <f>SUBTOTAL(9,F19:F26)</f>
        <v>110</v>
      </c>
      <c r="G28" s="46">
        <f>SUBTOTAL(9,G19:G26)</f>
        <v>2810600</v>
      </c>
    </row>
    <row r="29" spans="2:7" outlineLevel="3">
      <c r="B29" t="s">
        <v>17</v>
      </c>
      <c r="C29" t="s">
        <v>14</v>
      </c>
      <c r="D29" s="45">
        <v>44023</v>
      </c>
      <c r="E29" s="46">
        <v>43000</v>
      </c>
      <c r="F29">
        <v>4</v>
      </c>
      <c r="G29" s="46">
        <v>172000</v>
      </c>
    </row>
    <row r="30" spans="2:7" outlineLevel="3">
      <c r="B30" t="s">
        <v>15</v>
      </c>
      <c r="C30" t="s">
        <v>14</v>
      </c>
      <c r="D30" s="45">
        <v>43991</v>
      </c>
      <c r="E30" s="46">
        <v>35000</v>
      </c>
      <c r="F30">
        <v>3</v>
      </c>
      <c r="G30" s="46">
        <v>105000</v>
      </c>
    </row>
    <row r="31" spans="2:7" outlineLevel="3">
      <c r="B31" t="s">
        <v>15</v>
      </c>
      <c r="C31" t="s">
        <v>14</v>
      </c>
      <c r="D31" s="45">
        <v>43987</v>
      </c>
      <c r="E31" s="46">
        <v>35000</v>
      </c>
      <c r="F31">
        <v>10</v>
      </c>
      <c r="G31" s="46">
        <v>350000</v>
      </c>
    </row>
    <row r="32" spans="2:7" outlineLevel="3">
      <c r="B32" t="s">
        <v>17</v>
      </c>
      <c r="C32" t="s">
        <v>14</v>
      </c>
      <c r="D32" s="45">
        <v>43984</v>
      </c>
      <c r="E32" s="46">
        <v>43000</v>
      </c>
      <c r="F32">
        <v>26</v>
      </c>
      <c r="G32" s="46">
        <v>1118000</v>
      </c>
    </row>
    <row r="33" spans="2:7" outlineLevel="3">
      <c r="B33" t="s">
        <v>15</v>
      </c>
      <c r="C33" t="s">
        <v>14</v>
      </c>
      <c r="D33" s="45">
        <v>43970</v>
      </c>
      <c r="E33" s="46">
        <v>35000</v>
      </c>
      <c r="F33">
        <v>11</v>
      </c>
      <c r="G33" s="46">
        <v>385000</v>
      </c>
    </row>
    <row r="34" spans="2:7" outlineLevel="3">
      <c r="B34" t="s">
        <v>17</v>
      </c>
      <c r="C34" t="s">
        <v>14</v>
      </c>
      <c r="D34" s="45">
        <v>43959</v>
      </c>
      <c r="E34" s="46">
        <v>43000</v>
      </c>
      <c r="F34">
        <v>29</v>
      </c>
      <c r="G34" s="46">
        <v>1247000</v>
      </c>
    </row>
    <row r="35" spans="2:7" outlineLevel="2">
      <c r="C35" s="40" t="s">
        <v>73</v>
      </c>
      <c r="D35" s="45"/>
      <c r="E35" s="46"/>
      <c r="F35">
        <f>SUBTOTAL(1,F29:F34)</f>
        <v>13.833333333333334</v>
      </c>
      <c r="G35" s="46">
        <f>SUBTOTAL(1,G29:G34)</f>
        <v>562833.33333333337</v>
      </c>
    </row>
    <row r="36" spans="2:7" outlineLevel="1">
      <c r="C36" s="40" t="s">
        <v>78</v>
      </c>
      <c r="D36" s="45"/>
      <c r="E36" s="46"/>
      <c r="F36">
        <f>SUBTOTAL(9,F29:F34)</f>
        <v>83</v>
      </c>
      <c r="G36" s="46">
        <f>SUBTOTAL(9,G29:G34)</f>
        <v>3377000</v>
      </c>
    </row>
    <row r="37" spans="2:7">
      <c r="C37" s="40" t="s">
        <v>74</v>
      </c>
      <c r="D37" s="45"/>
      <c r="E37" s="46"/>
      <c r="F37">
        <f>SUBTOTAL(1,F4:F34)</f>
        <v>12.56</v>
      </c>
      <c r="G37" s="46">
        <f>SUBTOTAL(1,G4:G34)</f>
        <v>338464</v>
      </c>
    </row>
    <row r="38" spans="2:7">
      <c r="C38" s="40" t="s">
        <v>47</v>
      </c>
      <c r="D38" s="45"/>
      <c r="E38" s="46"/>
      <c r="F38">
        <f>SUBTOTAL(9,F4:F34)</f>
        <v>314</v>
      </c>
      <c r="G38" s="46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dataConsolidate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7" workbookViewId="0">
      <selection activeCell="M14" sqref="M14"/>
    </sheetView>
  </sheetViews>
  <sheetFormatPr defaultRowHeight="16.8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6" sqref="H6"/>
    </sheetView>
  </sheetViews>
  <sheetFormatPr defaultRowHeight="16.899999999999999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8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8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8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8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8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8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8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9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/>
  </sheetViews>
  <sheetFormatPr defaultRowHeight="16.899999999999999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109538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이원준</cp:lastModifiedBy>
  <dcterms:created xsi:type="dcterms:W3CDTF">2023-08-09T00:13:15Z</dcterms:created>
  <dcterms:modified xsi:type="dcterms:W3CDTF">2025-01-11T10:28:21Z</dcterms:modified>
</cp:coreProperties>
</file>