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4회\"/>
    </mc:Choice>
  </mc:AlternateContent>
  <xr:revisionPtr revIDLastSave="0" documentId="13_ncr:1_{07767505-31DF-4A62-8CB3-43A76C015831}" xr6:coauthVersionLast="47" xr6:coauthVersionMax="47" xr10:uidLastSave="{00000000-0000-0000-0000-000000000000}"/>
  <bookViews>
    <workbookView xWindow="-108" yWindow="-108" windowWidth="23256" windowHeight="1245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1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5" l="1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G38" i="5" s="1"/>
  <c r="F13" i="5"/>
  <c r="F38" i="5" l="1"/>
  <c r="E4" i="3" l="1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G4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27" i="3" a="1"/>
  <c r="H17" i="3" a="1"/>
  <c r="H19" i="3" a="1"/>
  <c r="H21" i="3" a="1"/>
  <c r="H23" i="3" a="1"/>
  <c r="H25" i="3" a="1"/>
  <c r="H29" i="3" a="1"/>
  <c r="H31" i="3" a="1"/>
  <c r="H33" i="3" a="1"/>
  <c r="H35" i="3" a="1"/>
  <c r="H37" i="3" a="1"/>
  <c r="H39" i="3" a="1"/>
  <c r="H15" i="3" a="1"/>
  <c r="H39" i="3" l="1"/>
  <c r="H37" i="3"/>
  <c r="H35" i="3"/>
  <c r="H33" i="3"/>
  <c r="H31" i="3"/>
  <c r="H29" i="3"/>
  <c r="H25" i="3"/>
  <c r="H23" i="3"/>
  <c r="H21" i="3"/>
  <c r="H19" i="3"/>
  <c r="H17" i="3"/>
  <c r="H27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A70E71-0ED4-4512-8B97-610114ABBD77}" name="MS Access Database_Query" type="1" refreshedVersion="8" background="1">
    <dbPr connection="DSN=MS Access Database;DBQ=C:\길벗컴활1급기출\02 최신기출유형\04회\공연관리.accdb;DefaultDir=C:\길벗컴활1급기출\02 최신기출유형\04회;DriverId=25;FIL=MS Access;MaxBufferSize=2048;PageTimeout=5;" command="SELECT 공연예약.공연이름, 공연예약.구분, 공연예약.예매일자, 공연예약.예매수량, 공연예약.총금액_x000d__x000a_FROM `C:\길벗컴활1급기출\02 최신기출유형\04회\공연관리.accdb`.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<sst xmlns="http://schemas.openxmlformats.org/spreadsheetml/2006/main" count="339" uniqueCount="78">
  <si>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</si>
  <si>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</si>
  <si>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</si>
  <si>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</si>
  <si>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</si>
  <si>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</si>
  <si>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</si>
  <si>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</si>
  <si>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</si>
  <si>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</si>
  <si>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</si>
  <si>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</si>
  <si>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</si>
  <si>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</si>
  <si>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</si>
  <si>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</si>
  <si>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</si>
  <si>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</si>
  <si>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</si>
  <si>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</si>
  <si>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</si>
  <si>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</si>
  <si>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</si>
  <si>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</si>
  <si>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</si>
  <si>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</si>
  <si>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</si>
  <si>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</si>
  <si>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</si>
  <si>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</si>
  <si>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</si>
  <si>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</si>
  <si>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</si>
  <si>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</si>
  <si>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</si>
  <si>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</si>
  <si>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</si>
  <si>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</si>
  <si>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</si>
  <si>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</si>
  <si>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</si>
  <si>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</si>
  <si>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</si>
  <si>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</si>
  <si>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</si>
  <si>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</si>
  <si>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</si>
  <si>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</si>
  <si>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</si>
  <si>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</si>
  <si>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</si>
  <si>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</si>
  <si>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전체 최대 : 예매수량</t>
  </si>
  <si>
    <t>최대 : 예매수량</t>
  </si>
  <si>
    <t>전체 최대 : 총금액</t>
  </si>
  <si>
    <t>최대 : 총금액</t>
  </si>
  <si>
    <t>값</t>
  </si>
  <si>
    <t>개월(예매일자)</t>
  </si>
  <si>
    <t>1사분기</t>
  </si>
  <si>
    <t>2사분기</t>
  </si>
  <si>
    <t>3사분기</t>
  </si>
  <si>
    <t>***</t>
  </si>
  <si>
    <t>분기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</si>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</sst>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0" xfId="0" applyFont="1">
      <alignment vertical="center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layout>
        <c:manualLayout>
          <c:xMode val="edge"/>
          <c:yMode val="edge"/>
          <c:x val="0.42264069135115995"/>
          <c:y val="1.3522650439486139E-2"/>
        </c:manualLayout>
      </c:layout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FA-496E-A5FE-76952EBCD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E457DE5E-82E3-F82D-14AD-0FB63879C0FE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04E69550-9FEF-E5BF-DE4D-F3DADF13DF14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830580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조희" refreshedDate="45515.189902430553" backgroundQuery="1" createdVersion="8" refreshedVersion="8" minRefreshableVersion="3" recordCount="26" xr:uid="{A4E5B060-9062-4184-9F0A-DBCCC9B9A568}">
  <cacheSource type="external" connectionId="1"/>
  <cacheFields count="7"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6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2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2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</r>
  <r>
    <x v="0"/>
    <x v="0"/>
    <x v="1"/>
    <x v="1"/>
    <x v="1"/>
  </r>
  <r>
    <x v="0"/>
    <x v="0"/>
    <x v="0"/>
    <x v="0"/>
    <x v="0"/>
  </r>
  <r>
    <x v="0"/>
    <x v="0"/>
    <x v="2"/>
    <x v="2"/>
    <x v="2"/>
  </r>
  <r>
    <x v="1"/>
    <x v="1"/>
    <x v="3"/>
    <x v="3"/>
    <x v="3"/>
  </r>
  <r>
    <x v="1"/>
    <x v="1"/>
    <x v="0"/>
    <x v="0"/>
    <x v="4"/>
  </r>
  <r>
    <x v="1"/>
    <x v="1"/>
    <x v="4"/>
    <x v="4"/>
    <x v="5"/>
  </r>
  <r>
    <x v="2"/>
    <x v="0"/>
    <x v="5"/>
    <x v="5"/>
    <x v="6"/>
  </r>
  <r>
    <x v="2"/>
    <x v="0"/>
    <x v="6"/>
    <x v="6"/>
    <x v="7"/>
  </r>
  <r>
    <x v="2"/>
    <x v="0"/>
    <x v="7"/>
    <x v="7"/>
    <x v="8"/>
  </r>
  <r>
    <x v="3"/>
    <x v="2"/>
    <x v="8"/>
    <x v="8"/>
    <x v="9"/>
  </r>
  <r>
    <x v="3"/>
    <x v="2"/>
    <x v="9"/>
    <x v="9"/>
    <x v="10"/>
  </r>
  <r>
    <x v="4"/>
    <x v="3"/>
    <x v="10"/>
    <x v="10"/>
    <x v="11"/>
  </r>
  <r>
    <x v="4"/>
    <x v="3"/>
    <x v="11"/>
    <x v="9"/>
    <x v="12"/>
  </r>
  <r>
    <x v="4"/>
    <x v="3"/>
    <x v="12"/>
    <x v="11"/>
    <x v="13"/>
  </r>
  <r>
    <x v="4"/>
    <x v="3"/>
    <x v="13"/>
    <x v="12"/>
    <x v="14"/>
  </r>
  <r>
    <x v="5"/>
    <x v="3"/>
    <x v="14"/>
    <x v="3"/>
    <x v="15"/>
  </r>
  <r>
    <x v="5"/>
    <x v="3"/>
    <x v="15"/>
    <x v="11"/>
    <x v="16"/>
  </r>
  <r>
    <x v="5"/>
    <x v="3"/>
    <x v="16"/>
    <x v="13"/>
    <x v="17"/>
  </r>
  <r>
    <x v="5"/>
    <x v="3"/>
    <x v="17"/>
    <x v="4"/>
    <x v="18"/>
  </r>
  <r>
    <x v="6"/>
    <x v="2"/>
    <x v="18"/>
    <x v="4"/>
    <x v="19"/>
  </r>
  <r>
    <x v="6"/>
    <x v="2"/>
    <x v="19"/>
    <x v="14"/>
    <x v="20"/>
  </r>
  <r>
    <x v="6"/>
    <x v="2"/>
    <x v="14"/>
    <x v="9"/>
    <x v="21"/>
  </r>
  <r>
    <x v="7"/>
    <x v="2"/>
    <x v="20"/>
    <x v="12"/>
    <x v="22"/>
  </r>
  <r>
    <x v="7"/>
    <x v="2"/>
    <x v="21"/>
    <x v="15"/>
    <x v="23"/>
  </r>
  <r>
    <x v="7"/>
    <x v="2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787344-3A1B-47BB-BC43-49D5F0BA561F}" name="피벗 테이블1" cacheId="11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7"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6"/>
    <field x="5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0"/>
  </colFields>
  <colItems count="3">
    <i>
      <x v="4"/>
    </i>
    <i>
      <x v="5"/>
    </i>
    <i t="grand">
      <x/>
    </i>
  </colItems>
  <pageFields count="1">
    <pageField fld="1" item="2" hier="-1"/>
  </pageFields>
  <dataFields count="2">
    <dataField name="최대 : 예매수량" fld="3" subtotal="max" baseField="6" baseItem="1" numFmtId="41"/>
    <dataField name="최대 : 총금액" fld="4" subtotal="max" baseField="6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40"/>
  <sheetViews>
    <sheetView workbookViewId="0">
      <selection activeCell="A3" sqref="A3:F28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AND(DAY(A3)&lt;=20,AVERAGE($E$3:$E$28)&lt;=$E3)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44659</v>
      </c>
      <c r="B35" s="3" t="s">
        <v>9</v>
      </c>
      <c r="C35" s="3" t="s">
        <v>10</v>
      </c>
      <c r="D35" s="4">
        <v>23000</v>
      </c>
      <c r="E35" s="5">
        <v>32</v>
      </c>
      <c r="F35" s="4">
        <v>736000</v>
      </c>
    </row>
    <row r="36" spans="1:6">
      <c r="A36" s="2">
        <v>44656</v>
      </c>
      <c r="B36" s="3" t="s">
        <v>11</v>
      </c>
      <c r="C36" s="3" t="s">
        <v>16</v>
      </c>
      <c r="D36" s="4">
        <v>19900</v>
      </c>
      <c r="E36" s="5">
        <v>19</v>
      </c>
      <c r="F36" s="4">
        <v>378100</v>
      </c>
    </row>
    <row r="37" spans="1:6">
      <c r="A37" s="2">
        <v>44689</v>
      </c>
      <c r="B37" s="3" t="s">
        <v>14</v>
      </c>
      <c r="C37" s="3" t="s">
        <v>17</v>
      </c>
      <c r="D37" s="4">
        <v>43000</v>
      </c>
      <c r="E37" s="5">
        <v>29</v>
      </c>
      <c r="F37" s="4">
        <v>1247000</v>
      </c>
    </row>
    <row r="38" spans="1:6">
      <c r="A38" s="2">
        <v>44597</v>
      </c>
      <c r="B38" s="3" t="s">
        <v>9</v>
      </c>
      <c r="C38" s="3" t="s">
        <v>18</v>
      </c>
      <c r="D38" s="4">
        <v>21000</v>
      </c>
      <c r="E38" s="5">
        <v>15</v>
      </c>
      <c r="F38" s="4">
        <v>315000</v>
      </c>
    </row>
    <row r="39" spans="1:6">
      <c r="A39" s="2">
        <v>44714</v>
      </c>
      <c r="B39" s="3" t="s">
        <v>14</v>
      </c>
      <c r="C39" s="3" t="s">
        <v>17</v>
      </c>
      <c r="D39" s="4">
        <v>43000</v>
      </c>
      <c r="E39" s="5">
        <v>26</v>
      </c>
      <c r="F39" s="4">
        <v>1118000</v>
      </c>
    </row>
    <row r="40" spans="1:6">
      <c r="A40" s="2">
        <v>44688</v>
      </c>
      <c r="B40" s="3" t="s">
        <v>11</v>
      </c>
      <c r="C40" s="3" t="s">
        <v>12</v>
      </c>
      <c r="D40" s="4">
        <v>31000</v>
      </c>
      <c r="E40" s="5">
        <v>21</v>
      </c>
      <c r="F40" s="4">
        <v>651000</v>
      </c>
    </row>
  </sheetData>
  <phoneticPr fontId="1" type="noConversion"/>
  <conditionalFormatting sqref="A3:F28">
    <cfRule type="expression" dxfId="0" priority="1">
      <formula>OR(WEEKDAY($A3,2)=3,WEEKDAY($A3,2)=4)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F11"/>
  <sheetViews>
    <sheetView workbookViewId="0">
      <selection activeCell="K10" sqref="K10"/>
    </sheetView>
  </sheetViews>
  <sheetFormatPr defaultRowHeight="17.399999999999999"/>
  <cols>
    <col min="2" max="2" width="14.69921875" customWidth="1"/>
    <col min="4" max="4" width="17" customWidth="1"/>
    <col min="5" max="5" width="10.69921875" customWidth="1"/>
  </cols>
  <sheetData>
    <row r="2" spans="2:6" ht="18" thickBot="1">
      <c r="B2" t="s">
        <v>0</v>
      </c>
    </row>
    <row r="3" spans="2:6">
      <c r="B3" s="6" t="s">
        <v>3</v>
      </c>
      <c r="C3" s="7" t="s">
        <v>4</v>
      </c>
      <c r="D3" s="7" t="s">
        <v>19</v>
      </c>
      <c r="E3" s="8" t="s">
        <v>6</v>
      </c>
    </row>
    <row r="4" spans="2:6">
      <c r="B4" s="9" t="s">
        <v>17</v>
      </c>
      <c r="C4" s="10">
        <v>43000</v>
      </c>
      <c r="D4" s="10">
        <v>59</v>
      </c>
      <c r="E4" s="31">
        <f t="shared" ref="E4:E11" si="0">C4*D4</f>
        <v>2537000</v>
      </c>
    </row>
    <row r="5" spans="2:6">
      <c r="B5" s="9" t="s">
        <v>12</v>
      </c>
      <c r="C5" s="10">
        <v>31000</v>
      </c>
      <c r="D5" s="10">
        <v>56</v>
      </c>
      <c r="E5" s="31">
        <f t="shared" si="0"/>
        <v>1736000</v>
      </c>
    </row>
    <row r="6" spans="2:6">
      <c r="B6" s="9" t="s">
        <v>16</v>
      </c>
      <c r="C6" s="10">
        <v>19900</v>
      </c>
      <c r="D6" s="10">
        <v>54</v>
      </c>
      <c r="E6" s="31">
        <f t="shared" si="0"/>
        <v>1074600</v>
      </c>
    </row>
    <row r="7" spans="2:6">
      <c r="B7" s="9" t="s">
        <v>10</v>
      </c>
      <c r="C7" s="10">
        <v>23000</v>
      </c>
      <c r="D7" s="10">
        <v>40</v>
      </c>
      <c r="E7" s="31">
        <f t="shared" si="0"/>
        <v>920000</v>
      </c>
    </row>
    <row r="8" spans="2:6">
      <c r="B8" s="9" t="s">
        <v>13</v>
      </c>
      <c r="C8" s="10">
        <v>16000</v>
      </c>
      <c r="D8" s="10">
        <v>37</v>
      </c>
      <c r="E8" s="31">
        <f t="shared" si="0"/>
        <v>592000</v>
      </c>
      <c r="F8" s="30"/>
    </row>
    <row r="9" spans="2:6">
      <c r="B9" s="9" t="s">
        <v>15</v>
      </c>
      <c r="C9" s="10">
        <v>35000</v>
      </c>
      <c r="D9" s="10">
        <v>27</v>
      </c>
      <c r="E9" s="31">
        <f t="shared" si="0"/>
        <v>945000</v>
      </c>
    </row>
    <row r="10" spans="2:6">
      <c r="B10" s="9" t="s">
        <v>8</v>
      </c>
      <c r="C10" s="10">
        <v>15000</v>
      </c>
      <c r="D10" s="10">
        <v>27</v>
      </c>
      <c r="E10" s="31">
        <f t="shared" si="0"/>
        <v>405000</v>
      </c>
    </row>
    <row r="11" spans="2:6" ht="18" thickBot="1">
      <c r="B11" s="11" t="s">
        <v>18</v>
      </c>
      <c r="C11" s="12">
        <v>21000</v>
      </c>
      <c r="D11" s="12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27" workbookViewId="0">
      <selection activeCell="J39" sqref="J39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3" t="s">
        <v>22</v>
      </c>
      <c r="D2" s="3" t="s">
        <v>23</v>
      </c>
      <c r="E2" s="13" t="s">
        <v>24</v>
      </c>
    </row>
    <row r="3" spans="1:8">
      <c r="A3" s="3" t="s">
        <v>15</v>
      </c>
      <c r="B3" s="14">
        <f>AVERAGEIFS($F$15:$F$40,$A$15:$A$40,$A3,$E$15:$E$40,"&gt;=5")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4">
        <f t="shared" ref="B4:B10" si="0">AVERAGEIFS($F$15:$F$40,$A$15:$A$40,$A4,$E$15:$E$40,"&gt;=5")</f>
        <v>268650</v>
      </c>
      <c r="D4" s="3">
        <v>5</v>
      </c>
      <c r="E4" s="10">
        <f t="array" ref="E4">MAXA((MONTH($C$15:$C$40)=D4)*($E$15:$E$40))</f>
        <v>29</v>
      </c>
      <c r="G4">
        <f>COUNTIF($B$15:$B$40,B15)</f>
        <v>7</v>
      </c>
    </row>
    <row r="5" spans="1:8">
      <c r="A5" s="3" t="s">
        <v>17</v>
      </c>
      <c r="B5" s="14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4">
        <f t="shared" si="0"/>
        <v>315000</v>
      </c>
    </row>
    <row r="7" spans="1:8">
      <c r="A7" s="3" t="s">
        <v>8</v>
      </c>
      <c r="B7" s="14">
        <f t="shared" si="0"/>
        <v>180000</v>
      </c>
      <c r="D7" s="24" t="s">
        <v>25</v>
      </c>
      <c r="E7" s="25"/>
      <c r="F7" s="26"/>
    </row>
    <row r="8" spans="1:8">
      <c r="A8" s="3" t="s">
        <v>10</v>
      </c>
      <c r="B8" s="14">
        <f t="shared" si="0"/>
        <v>437000</v>
      </c>
      <c r="D8" s="27"/>
      <c r="E8" s="28"/>
      <c r="F8" s="29"/>
    </row>
    <row r="9" spans="1:8">
      <c r="A9" s="3" t="s">
        <v>12</v>
      </c>
      <c r="B9" s="14">
        <f t="shared" si="0"/>
        <v>558000</v>
      </c>
    </row>
    <row r="10" spans="1:8">
      <c r="A10" s="3" t="s">
        <v>13</v>
      </c>
      <c r="B10" s="14">
        <f t="shared" si="0"/>
        <v>280000</v>
      </c>
      <c r="D10" s="15"/>
      <c r="E10" s="15"/>
    </row>
    <row r="11" spans="1:8">
      <c r="D11" s="15"/>
      <c r="E11" s="15"/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3" t="s">
        <v>27</v>
      </c>
      <c r="H14" s="13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6" t="str">
        <f>IF(LEFT($B15,1)="M","뮤지컬("&amp;COUNTIF($B$15:B15,"M*")&amp;")",IF(LEFT($B15,1)="C","콘서트("&amp;COUNTIF($B$15:B15,"C*")&amp;")","그외("&amp;COUNTIF($B$15:B15,"&lt;&gt;M*")&amp;")"))</f>
        <v>콘서트(1)</v>
      </c>
      <c r="H15" s="17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6" t="str">
        <f>IF(LEFT($B16,1)="M","뮤지컬("&amp;COUNTIF($B$15:B16,"M*")&amp;")",IF(LEFT($B16,1)="C","콘서트("&amp;COUNTIF($B$15:B16,"C*")&amp;")","그외("&amp;COUNTIF($B$15:B16,"&lt;&gt;M*")&amp;")"))</f>
        <v>뮤지컬(1)</v>
      </c>
      <c r="H16" s="17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6" t="str">
        <f>IF(LEFT($B17,1)="M","뮤지컬("&amp;COUNTIF($B$15:B17,"M*")&amp;")",IF(LEFT($B17,1)="C","콘서트("&amp;COUNTIF($B$15:B17,"C*")&amp;")","그외("&amp;COUNTIF($B$15:B17,"&lt;&gt;M*")&amp;")"))</f>
        <v>콘서트(2)</v>
      </c>
      <c r="H17" s="17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6" t="str">
        <f>IF(LEFT($B18,1)="M","뮤지컬("&amp;COUNTIF($B$15:B18,"M*")&amp;")",IF(LEFT($B18,1)="C","콘서트("&amp;COUNTIF($B$15:B18,"C*")&amp;")","그외("&amp;COUNTIF($B$15:B18,"&lt;&gt;M*")&amp;")"))</f>
        <v>그외(3)</v>
      </c>
      <c r="H18" s="17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6" t="str">
        <f>IF(LEFT($B19,1)="M","뮤지컬("&amp;COUNTIF($B$15:B19,"M*")&amp;")",IF(LEFT($B19,1)="C","콘서트("&amp;COUNTIF($B$15:B19,"C*")&amp;")","그외("&amp;COUNTIF($B$15:B19,"&lt;&gt;M*")&amp;")"))</f>
        <v>그외(4)</v>
      </c>
      <c r="H19" s="17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6" t="str">
        <f>IF(LEFT($B20,1)="M","뮤지컬("&amp;COUNTIF($B$15:B20,"M*")&amp;")",IF(LEFT($B20,1)="C","콘서트("&amp;COUNTIF($B$15:B20,"C*")&amp;")","그외("&amp;COUNTIF($B$15:B20,"&lt;&gt;M*")&amp;")"))</f>
        <v>콘서트(3)</v>
      </c>
      <c r="H20" s="17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6" t="str">
        <f>IF(LEFT($B21,1)="M","뮤지컬("&amp;COUNTIF($B$15:B21,"M*")&amp;")",IF(LEFT($B21,1)="C","콘서트("&amp;COUNTIF($B$15:B21,"C*")&amp;")","그외("&amp;COUNTIF($B$15:B21,"&lt;&gt;M*")&amp;")"))</f>
        <v>그외(6)</v>
      </c>
      <c r="H21" s="17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6" t="str">
        <f>IF(LEFT($B22,1)="M","뮤지컬("&amp;COUNTIF($B$15:B22,"M*")&amp;")",IF(LEFT($B22,1)="C","콘서트("&amp;COUNTIF($B$15:B22,"C*")&amp;")","그외("&amp;COUNTIF($B$15:B22,"&lt;&gt;M*")&amp;")"))</f>
        <v>뮤지컬(2)</v>
      </c>
      <c r="H22" s="17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6" t="str">
        <f>IF(LEFT($B23,1)="M","뮤지컬("&amp;COUNTIF($B$15:B23,"M*")&amp;")",IF(LEFT($B23,1)="C","콘서트("&amp;COUNTIF($B$15:B23,"C*")&amp;")","그외("&amp;COUNTIF($B$15:B23,"&lt;&gt;M*")&amp;")"))</f>
        <v>그외(7)</v>
      </c>
      <c r="H23" s="17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6" t="str">
        <f>IF(LEFT($B24,1)="M","뮤지컬("&amp;COUNTIF($B$15:B24,"M*")&amp;")",IF(LEFT($B24,1)="C","콘서트("&amp;COUNTIF($B$15:B24,"C*")&amp;")","그외("&amp;COUNTIF($B$15:B24,"&lt;&gt;M*")&amp;")"))</f>
        <v>그외(8)</v>
      </c>
      <c r="H24" s="17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6" t="str">
        <f>IF(LEFT($B25,1)="M","뮤지컬("&amp;COUNTIF($B$15:B25,"M*")&amp;")",IF(LEFT($B25,1)="C","콘서트("&amp;COUNTIF($B$15:B25,"C*")&amp;")","그외("&amp;COUNTIF($B$15:B25,"&lt;&gt;M*")&amp;")"))</f>
        <v>뮤지컬(3)</v>
      </c>
      <c r="H25" s="17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6" t="str">
        <f>IF(LEFT($B26,1)="M","뮤지컬("&amp;COUNTIF($B$15:B26,"M*")&amp;")",IF(LEFT($B26,1)="C","콘서트("&amp;COUNTIF($B$15:B26,"C*")&amp;")","그외("&amp;COUNTIF($B$15:B26,"&lt;&gt;M*")&amp;")"))</f>
        <v>콘서트(4)</v>
      </c>
      <c r="H26" s="17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6" t="str">
        <f>IF(LEFT($B27,1)="M","뮤지컬("&amp;COUNTIF($B$15:B27,"M*")&amp;")",IF(LEFT($B27,1)="C","콘서트("&amp;COUNTIF($B$15:B27,"C*")&amp;")","그외("&amp;COUNTIF($B$15:B27,"&lt;&gt;M*")&amp;")"))</f>
        <v>그외(10)</v>
      </c>
      <c r="H27" s="17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6" t="str">
        <f>IF(LEFT($B28,1)="M","뮤지컬("&amp;COUNTIF($B$15:B28,"M*")&amp;")",IF(LEFT($B28,1)="C","콘서트("&amp;COUNTIF($B$15:B28,"C*")&amp;")","그외("&amp;COUNTIF($B$15:B28,"&lt;&gt;M*")&amp;")"))</f>
        <v>그외(11)</v>
      </c>
      <c r="H28" s="17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6" t="str">
        <f>IF(LEFT($B29,1)="M","뮤지컬("&amp;COUNTIF($B$15:B29,"M*")&amp;")",IF(LEFT($B29,1)="C","콘서트("&amp;COUNTIF($B$15:B29,"C*")&amp;")","그외("&amp;COUNTIF($B$15:B29,"&lt;&gt;M*")&amp;")"))</f>
        <v>뮤지컬(4)</v>
      </c>
      <c r="H29" s="17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6" t="str">
        <f>IF(LEFT($B30,1)="M","뮤지컬("&amp;COUNTIF($B$15:B30,"M*")&amp;")",IF(LEFT($B30,1)="C","콘서트("&amp;COUNTIF($B$15:B30,"C*")&amp;")","그외("&amp;COUNTIF($B$15:B30,"&lt;&gt;M*")&amp;")"))</f>
        <v>그외(12)</v>
      </c>
      <c r="H30" s="17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6" t="str">
        <f>IF(LEFT($B31,1)="M","뮤지컬("&amp;COUNTIF($B$15:B31,"M*")&amp;")",IF(LEFT($B31,1)="C","콘서트("&amp;COUNTIF($B$15:B31,"C*")&amp;")","그외("&amp;COUNTIF($B$15:B31,"&lt;&gt;M*")&amp;")"))</f>
        <v>콘서트(5)</v>
      </c>
      <c r="H31" s="17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6" t="str">
        <f>IF(LEFT($B32,1)="M","뮤지컬("&amp;COUNTIF($B$15:B32,"M*")&amp;")",IF(LEFT($B32,1)="C","콘서트("&amp;COUNTIF($B$15:B32,"C*")&amp;")","그외("&amp;COUNTIF($B$15:B32,"&lt;&gt;M*")&amp;")"))</f>
        <v>그외(14)</v>
      </c>
      <c r="H32" s="17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6" t="str">
        <f>IF(LEFT($B33,1)="M","뮤지컬("&amp;COUNTIF($B$15:B33,"M*")&amp;")",IF(LEFT($B33,1)="C","콘서트("&amp;COUNTIF($B$15:B33,"C*")&amp;")","그외("&amp;COUNTIF($B$15:B33,"&lt;&gt;M*")&amp;")"))</f>
        <v>콘서트(6)</v>
      </c>
      <c r="H33" s="17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6" t="str">
        <f>IF(LEFT($B34,1)="M","뮤지컬("&amp;COUNTIF($B$15:B34,"M*")&amp;")",IF(LEFT($B34,1)="C","콘서트("&amp;COUNTIF($B$15:B34,"C*")&amp;")","그외("&amp;COUNTIF($B$15:B34,"&lt;&gt;M*")&amp;")"))</f>
        <v>뮤지컬(5)</v>
      </c>
      <c r="H34" s="17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6" t="str">
        <f>IF(LEFT($B35,1)="M","뮤지컬("&amp;COUNTIF($B$15:B35,"M*")&amp;")",IF(LEFT($B35,1)="C","콘서트("&amp;COUNTIF($B$15:B35,"C*")&amp;")","그외("&amp;COUNTIF($B$15:B35,"&lt;&gt;M*")&amp;")"))</f>
        <v>그외(16)</v>
      </c>
      <c r="H35" s="17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6" t="str">
        <f>IF(LEFT($B36,1)="M","뮤지컬("&amp;COUNTIF($B$15:B36,"M*")&amp;")",IF(LEFT($B36,1)="C","콘서트("&amp;COUNTIF($B$15:B36,"C*")&amp;")","그외("&amp;COUNTIF($B$15:B36,"&lt;&gt;M*")&amp;")"))</f>
        <v>뮤지컬(6)</v>
      </c>
      <c r="H36" s="17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6" t="str">
        <f>IF(LEFT($B37,1)="M","뮤지컬("&amp;COUNTIF($B$15:B37,"M*")&amp;")",IF(LEFT($B37,1)="C","콘서트("&amp;COUNTIF($B$15:B37,"C*")&amp;")","그외("&amp;COUNTIF($B$15:B37,"&lt;&gt;M*")&amp;")"))</f>
        <v>뮤지컬(7)</v>
      </c>
      <c r="H37" s="17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6" t="str">
        <f>IF(LEFT($B38,1)="M","뮤지컬("&amp;COUNTIF($B$15:B38,"M*")&amp;")",IF(LEFT($B38,1)="C","콘서트("&amp;COUNTIF($B$15:B38,"C*")&amp;")","그외("&amp;COUNTIF($B$15:B38,"&lt;&gt;M*")&amp;")"))</f>
        <v>뮤지컬(8)</v>
      </c>
      <c r="H38" s="17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6" t="str">
        <f>IF(LEFT($B39,1)="M","뮤지컬("&amp;COUNTIF($B$15:B39,"M*")&amp;")",IF(LEFT($B39,1)="C","콘서트("&amp;COUNTIF($B$15:B39,"C*")&amp;")","그외("&amp;COUNTIF($B$15:B39,"&lt;&gt;M*")&amp;")"))</f>
        <v>콘서트(7)</v>
      </c>
      <c r="H39" s="17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6" t="str">
        <f>IF(LEFT($B40,1)="M","뮤지컬("&amp;COUNTIF($B$15:B40,"M*")&amp;")",IF(LEFT($B40,1)="C","콘서트("&amp;COUNTIF($B$15:B40,"C*")&amp;")","그외("&amp;COUNTIF($B$15:B40,"&lt;&gt;M*")&amp;")"))</f>
        <v>그외(18)</v>
      </c>
      <c r="H40" s="17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workbookViewId="0">
      <selection activeCell="D9" sqref="D9"/>
    </sheetView>
  </sheetViews>
  <sheetFormatPr defaultRowHeight="17.399999999999999"/>
  <cols>
    <col min="1" max="1" width="24.09765625" bestFit="1" customWidth="1"/>
    <col min="2" max="2" width="11.19921875" bestFit="1" customWidth="1"/>
    <col min="3" max="3" width="14.09765625" bestFit="1" customWidth="1"/>
    <col min="4" max="5" width="12.59765625" bestFit="1" customWidth="1"/>
    <col min="6" max="7" width="9.296875" bestFit="1" customWidth="1"/>
    <col min="8" max="11" width="12.59765625" bestFit="1" customWidth="1"/>
    <col min="12" max="13" width="8.39843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62</v>
      </c>
      <c r="B5" s="36" t="s">
        <v>57</v>
      </c>
      <c r="C5" s="36" t="s">
        <v>56</v>
      </c>
      <c r="D5" s="37" t="s">
        <v>12</v>
      </c>
      <c r="E5" s="37" t="s">
        <v>16</v>
      </c>
      <c r="F5" s="37" t="s">
        <v>46</v>
      </c>
    </row>
    <row r="6" spans="1:6">
      <c r="A6" s="35" t="s">
        <v>58</v>
      </c>
      <c r="B6" s="35"/>
      <c r="C6" s="35"/>
      <c r="D6" s="39"/>
      <c r="E6" s="39"/>
      <c r="F6" s="39"/>
    </row>
    <row r="7" spans="1:6">
      <c r="A7" s="35"/>
      <c r="B7" s="35" t="s">
        <v>47</v>
      </c>
      <c r="C7" s="35"/>
      <c r="D7" s="39"/>
      <c r="E7" s="39"/>
      <c r="F7" s="39"/>
    </row>
    <row r="8" spans="1:6">
      <c r="A8" s="35"/>
      <c r="B8" s="35"/>
      <c r="C8" s="35" t="s">
        <v>53</v>
      </c>
      <c r="D8" s="39">
        <v>27</v>
      </c>
      <c r="E8" s="39">
        <v>21</v>
      </c>
      <c r="F8" s="39">
        <v>27</v>
      </c>
    </row>
    <row r="9" spans="1:6">
      <c r="A9" s="35"/>
      <c r="B9" s="35"/>
      <c r="C9" s="35" t="s">
        <v>55</v>
      </c>
      <c r="D9" s="39">
        <v>837000</v>
      </c>
      <c r="E9" s="39">
        <v>417900</v>
      </c>
      <c r="F9" s="39">
        <v>837000</v>
      </c>
    </row>
    <row r="10" spans="1:6">
      <c r="A10" s="35" t="s">
        <v>63</v>
      </c>
      <c r="B10" s="35"/>
      <c r="C10" s="35"/>
      <c r="D10" s="39">
        <v>27</v>
      </c>
      <c r="E10" s="39">
        <v>21</v>
      </c>
      <c r="F10" s="39">
        <v>27</v>
      </c>
    </row>
    <row r="11" spans="1:6">
      <c r="A11" s="35" t="s">
        <v>64</v>
      </c>
      <c r="B11" s="35"/>
      <c r="C11" s="35"/>
      <c r="D11" s="39">
        <v>837000</v>
      </c>
      <c r="E11" s="39">
        <v>417900</v>
      </c>
      <c r="F11" s="39">
        <v>837000</v>
      </c>
    </row>
    <row r="12" spans="1:6">
      <c r="A12" s="35" t="s">
        <v>59</v>
      </c>
      <c r="B12" s="35"/>
      <c r="C12" s="35"/>
      <c r="D12" s="39"/>
      <c r="E12" s="39"/>
      <c r="F12" s="39"/>
    </row>
    <row r="13" spans="1:6">
      <c r="A13" s="35"/>
      <c r="B13" s="35" t="s">
        <v>48</v>
      </c>
      <c r="C13" s="35"/>
      <c r="D13" s="39"/>
      <c r="E13" s="39"/>
      <c r="F13" s="39"/>
    </row>
    <row r="14" spans="1:6">
      <c r="A14" s="35"/>
      <c r="B14" s="35"/>
      <c r="C14" s="35" t="s">
        <v>53</v>
      </c>
      <c r="D14" s="39">
        <v>6</v>
      </c>
      <c r="E14" s="39">
        <v>19</v>
      </c>
      <c r="F14" s="39">
        <v>19</v>
      </c>
    </row>
    <row r="15" spans="1:6">
      <c r="A15" s="35"/>
      <c r="B15" s="35"/>
      <c r="C15" s="35" t="s">
        <v>55</v>
      </c>
      <c r="D15" s="39">
        <v>186000</v>
      </c>
      <c r="E15" s="39">
        <v>378100</v>
      </c>
      <c r="F15" s="39">
        <v>378100</v>
      </c>
    </row>
    <row r="16" spans="1:6">
      <c r="A16" s="35"/>
      <c r="B16" s="35" t="s">
        <v>49</v>
      </c>
      <c r="C16" s="35"/>
      <c r="D16" s="39"/>
      <c r="E16" s="39"/>
      <c r="F16" s="39"/>
    </row>
    <row r="17" spans="1:6">
      <c r="A17" s="35"/>
      <c r="B17" s="35"/>
      <c r="C17" s="35" t="s">
        <v>53</v>
      </c>
      <c r="D17" s="39">
        <v>21</v>
      </c>
      <c r="E17" s="39" t="s">
        <v>61</v>
      </c>
      <c r="F17" s="39">
        <v>21</v>
      </c>
    </row>
    <row r="18" spans="1:6">
      <c r="A18" s="35"/>
      <c r="B18" s="35"/>
      <c r="C18" s="35" t="s">
        <v>55</v>
      </c>
      <c r="D18" s="39">
        <v>651000</v>
      </c>
      <c r="E18" s="39" t="s">
        <v>61</v>
      </c>
      <c r="F18" s="39">
        <v>651000</v>
      </c>
    </row>
    <row r="19" spans="1:6">
      <c r="A19" s="35"/>
      <c r="B19" s="35" t="s">
        <v>50</v>
      </c>
      <c r="C19" s="35"/>
      <c r="D19" s="39"/>
      <c r="E19" s="39"/>
      <c r="F19" s="39"/>
    </row>
    <row r="20" spans="1:6">
      <c r="A20" s="35"/>
      <c r="B20" s="35"/>
      <c r="C20" s="35" t="s">
        <v>53</v>
      </c>
      <c r="D20" s="39" t="s">
        <v>61</v>
      </c>
      <c r="E20" s="39">
        <v>9</v>
      </c>
      <c r="F20" s="39">
        <v>9</v>
      </c>
    </row>
    <row r="21" spans="1:6">
      <c r="A21" s="35"/>
      <c r="B21" s="35"/>
      <c r="C21" s="35" t="s">
        <v>55</v>
      </c>
      <c r="D21" s="39" t="s">
        <v>61</v>
      </c>
      <c r="E21" s="39">
        <v>179100</v>
      </c>
      <c r="F21" s="39">
        <v>179100</v>
      </c>
    </row>
    <row r="22" spans="1:6">
      <c r="A22" s="35" t="s">
        <v>65</v>
      </c>
      <c r="B22" s="35"/>
      <c r="C22" s="35"/>
      <c r="D22" s="39">
        <v>21</v>
      </c>
      <c r="E22" s="39">
        <v>19</v>
      </c>
      <c r="F22" s="39">
        <v>21</v>
      </c>
    </row>
    <row r="23" spans="1:6">
      <c r="A23" s="35" t="s">
        <v>66</v>
      </c>
      <c r="B23" s="35"/>
      <c r="C23" s="35"/>
      <c r="D23" s="39">
        <v>651000</v>
      </c>
      <c r="E23" s="39">
        <v>378100</v>
      </c>
      <c r="F23" s="39">
        <v>651000</v>
      </c>
    </row>
    <row r="24" spans="1:6">
      <c r="A24" s="35" t="s">
        <v>60</v>
      </c>
      <c r="B24" s="35"/>
      <c r="C24" s="35"/>
      <c r="D24" s="39"/>
      <c r="E24" s="39"/>
      <c r="F24" s="39"/>
    </row>
    <row r="25" spans="1:6">
      <c r="A25" s="35"/>
      <c r="B25" s="35" t="s">
        <v>51</v>
      </c>
      <c r="C25" s="35"/>
      <c r="D25" s="39"/>
      <c r="E25" s="39"/>
      <c r="F25" s="39"/>
    </row>
    <row r="26" spans="1:6">
      <c r="A26" s="35"/>
      <c r="B26" s="35"/>
      <c r="C26" s="35" t="s">
        <v>53</v>
      </c>
      <c r="D26" s="39" t="s">
        <v>61</v>
      </c>
      <c r="E26" s="39">
        <v>5</v>
      </c>
      <c r="F26" s="39">
        <v>5</v>
      </c>
    </row>
    <row r="27" spans="1:6">
      <c r="A27" s="35"/>
      <c r="B27" s="35"/>
      <c r="C27" s="35" t="s">
        <v>55</v>
      </c>
      <c r="D27" s="39" t="s">
        <v>61</v>
      </c>
      <c r="E27" s="39">
        <v>99500</v>
      </c>
      <c r="F27" s="39">
        <v>99500</v>
      </c>
    </row>
    <row r="28" spans="1:6">
      <c r="A28" s="35" t="s">
        <v>67</v>
      </c>
      <c r="B28" s="35"/>
      <c r="C28" s="35"/>
      <c r="D28" s="39" t="s">
        <v>61</v>
      </c>
      <c r="E28" s="39">
        <v>5</v>
      </c>
      <c r="F28" s="39">
        <v>5</v>
      </c>
    </row>
    <row r="29" spans="1:6">
      <c r="A29" s="35" t="s">
        <v>68</v>
      </c>
      <c r="B29" s="35"/>
      <c r="C29" s="35"/>
      <c r="D29" s="39" t="s">
        <v>61</v>
      </c>
      <c r="E29" s="39">
        <v>99500</v>
      </c>
      <c r="F29" s="39">
        <v>99500</v>
      </c>
    </row>
    <row r="30" spans="1:6">
      <c r="A30" s="35" t="s">
        <v>52</v>
      </c>
      <c r="B30" s="35"/>
      <c r="C30" s="35"/>
      <c r="D30" s="39">
        <v>27</v>
      </c>
      <c r="E30" s="39">
        <v>21</v>
      </c>
      <c r="F30" s="39">
        <v>27</v>
      </c>
    </row>
    <row r="31" spans="1:6">
      <c r="A31" s="35" t="s">
        <v>54</v>
      </c>
      <c r="B31" s="35"/>
      <c r="C31" s="35"/>
      <c r="D31" s="39">
        <v>837000</v>
      </c>
      <c r="E31" s="39">
        <v>417900</v>
      </c>
      <c r="F31" s="39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workbookViewId="0">
      <selection activeCell="L8" sqref="L8"/>
    </sheetView>
  </sheetViews>
  <sheetFormatPr defaultRowHeight="17.399999999999999" outlineLevelRow="3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4">
        <v>44020</v>
      </c>
      <c r="E4" s="40">
        <v>16000</v>
      </c>
      <c r="F4">
        <v>30</v>
      </c>
      <c r="G4" s="40">
        <v>480000</v>
      </c>
    </row>
    <row r="5" spans="2:7" outlineLevel="3">
      <c r="B5" t="s">
        <v>10</v>
      </c>
      <c r="C5" t="s">
        <v>9</v>
      </c>
      <c r="D5" s="34">
        <v>43984</v>
      </c>
      <c r="E5" s="40">
        <v>23000</v>
      </c>
      <c r="F5">
        <v>2</v>
      </c>
      <c r="G5" s="40">
        <v>46000</v>
      </c>
    </row>
    <row r="6" spans="2:7" outlineLevel="3">
      <c r="B6" t="s">
        <v>18</v>
      </c>
      <c r="C6" t="s">
        <v>9</v>
      </c>
      <c r="D6" s="34">
        <v>43954</v>
      </c>
      <c r="E6" s="40">
        <v>21000</v>
      </c>
      <c r="F6">
        <v>2</v>
      </c>
      <c r="G6" s="40">
        <v>42000</v>
      </c>
    </row>
    <row r="7" spans="2:7" outlineLevel="3">
      <c r="B7" t="s">
        <v>10</v>
      </c>
      <c r="C7" t="s">
        <v>9</v>
      </c>
      <c r="D7" s="34">
        <v>43929</v>
      </c>
      <c r="E7" s="40">
        <v>23000</v>
      </c>
      <c r="F7">
        <v>32</v>
      </c>
      <c r="G7" s="40">
        <v>736000</v>
      </c>
    </row>
    <row r="8" spans="2:7" outlineLevel="3">
      <c r="B8" t="s">
        <v>10</v>
      </c>
      <c r="C8" t="s">
        <v>9</v>
      </c>
      <c r="D8" s="34">
        <v>43928</v>
      </c>
      <c r="E8" s="40">
        <v>23000</v>
      </c>
      <c r="F8">
        <v>6</v>
      </c>
      <c r="G8" s="40">
        <v>138000</v>
      </c>
    </row>
    <row r="9" spans="2:7" outlineLevel="3">
      <c r="B9" t="s">
        <v>13</v>
      </c>
      <c r="C9" t="s">
        <v>9</v>
      </c>
      <c r="D9" s="34">
        <v>43926</v>
      </c>
      <c r="E9" s="40">
        <v>16000</v>
      </c>
      <c r="F9">
        <v>2</v>
      </c>
      <c r="G9" s="40">
        <v>32000</v>
      </c>
    </row>
    <row r="10" spans="2:7" outlineLevel="3">
      <c r="B10" t="s">
        <v>18</v>
      </c>
      <c r="C10" t="s">
        <v>9</v>
      </c>
      <c r="D10" s="34">
        <v>43866</v>
      </c>
      <c r="E10" s="40">
        <v>21000</v>
      </c>
      <c r="F10">
        <v>15</v>
      </c>
      <c r="G10" s="40">
        <v>315000</v>
      </c>
    </row>
    <row r="11" spans="2:7" outlineLevel="3">
      <c r="B11" t="s">
        <v>13</v>
      </c>
      <c r="C11" t="s">
        <v>9</v>
      </c>
      <c r="D11" s="34">
        <v>43839</v>
      </c>
      <c r="E11" s="40">
        <v>16000</v>
      </c>
      <c r="F11">
        <v>5</v>
      </c>
      <c r="G11" s="40">
        <v>80000</v>
      </c>
    </row>
    <row r="12" spans="2:7" outlineLevel="2">
      <c r="C12" s="38" t="s">
        <v>73</v>
      </c>
      <c r="D12" s="34"/>
      <c r="E12" s="40"/>
      <c r="F12">
        <f>SUBTOTAL(1,F4:F11)</f>
        <v>11.75</v>
      </c>
      <c r="G12" s="40">
        <f>SUBTOTAL(1,G4:G11)</f>
        <v>233625</v>
      </c>
    </row>
    <row r="13" spans="2:7" outlineLevel="1">
      <c r="C13" s="38" t="s">
        <v>69</v>
      </c>
      <c r="D13" s="34"/>
      <c r="E13" s="40"/>
      <c r="F13">
        <f>SUBTOTAL(9,F4:F11)</f>
        <v>94</v>
      </c>
      <c r="G13" s="40">
        <f>SUBTOTAL(9,G4:G11)</f>
        <v>1869000</v>
      </c>
    </row>
    <row r="14" spans="2:7" outlineLevel="3">
      <c r="B14" t="s">
        <v>8</v>
      </c>
      <c r="C14" t="s">
        <v>7</v>
      </c>
      <c r="D14" s="34">
        <v>44027</v>
      </c>
      <c r="E14" s="40">
        <v>15000</v>
      </c>
      <c r="F14">
        <v>19</v>
      </c>
      <c r="G14" s="40">
        <v>285000</v>
      </c>
    </row>
    <row r="15" spans="2:7" outlineLevel="3">
      <c r="B15" t="s">
        <v>8</v>
      </c>
      <c r="C15" t="s">
        <v>7</v>
      </c>
      <c r="D15" s="34">
        <v>43991</v>
      </c>
      <c r="E15" s="40">
        <v>15000</v>
      </c>
      <c r="F15">
        <v>3</v>
      </c>
      <c r="G15" s="40">
        <v>45000</v>
      </c>
    </row>
    <row r="16" spans="2:7" outlineLevel="3">
      <c r="B16" t="s">
        <v>8</v>
      </c>
      <c r="C16" t="s">
        <v>7</v>
      </c>
      <c r="D16" s="34">
        <v>43914</v>
      </c>
      <c r="E16" s="40">
        <v>15000</v>
      </c>
      <c r="F16">
        <v>5</v>
      </c>
      <c r="G16" s="40">
        <v>75000</v>
      </c>
    </row>
    <row r="17" spans="2:7" outlineLevel="2">
      <c r="C17" s="38" t="s">
        <v>74</v>
      </c>
      <c r="D17" s="34"/>
      <c r="E17" s="40"/>
      <c r="F17">
        <f>SUBTOTAL(1,F14:F16)</f>
        <v>9</v>
      </c>
      <c r="G17" s="40">
        <f>SUBTOTAL(1,G14:G16)</f>
        <v>135000</v>
      </c>
    </row>
    <row r="18" spans="2:7" outlineLevel="1">
      <c r="C18" s="38" t="s">
        <v>70</v>
      </c>
      <c r="D18" s="34"/>
      <c r="E18" s="40"/>
      <c r="F18">
        <f>SUBTOTAL(9,F14:F16)</f>
        <v>27</v>
      </c>
      <c r="G18" s="40">
        <f>SUBTOTAL(9,G14:G16)</f>
        <v>405000</v>
      </c>
    </row>
    <row r="19" spans="2:7" outlineLevel="3">
      <c r="B19" t="s">
        <v>16</v>
      </c>
      <c r="C19" t="s">
        <v>11</v>
      </c>
      <c r="D19" s="34">
        <v>44057</v>
      </c>
      <c r="E19" s="40">
        <v>19900</v>
      </c>
      <c r="F19">
        <v>5</v>
      </c>
      <c r="G19" s="40">
        <v>99500</v>
      </c>
    </row>
    <row r="20" spans="2:7" outlineLevel="3">
      <c r="B20" t="s">
        <v>16</v>
      </c>
      <c r="C20" t="s">
        <v>11</v>
      </c>
      <c r="D20" s="34">
        <v>43990</v>
      </c>
      <c r="E20" s="40">
        <v>19900</v>
      </c>
      <c r="F20">
        <v>9</v>
      </c>
      <c r="G20" s="40">
        <v>179100</v>
      </c>
    </row>
    <row r="21" spans="2:7" outlineLevel="3">
      <c r="B21" t="s">
        <v>12</v>
      </c>
      <c r="C21" t="s">
        <v>11</v>
      </c>
      <c r="D21" s="34">
        <v>43962</v>
      </c>
      <c r="E21" s="40">
        <v>31000</v>
      </c>
      <c r="F21">
        <v>2</v>
      </c>
      <c r="G21" s="40">
        <v>62000</v>
      </c>
    </row>
    <row r="22" spans="2:7" outlineLevel="3">
      <c r="B22" t="s">
        <v>12</v>
      </c>
      <c r="C22" t="s">
        <v>11</v>
      </c>
      <c r="D22" s="34">
        <v>43958</v>
      </c>
      <c r="E22" s="40">
        <v>31000</v>
      </c>
      <c r="F22">
        <v>21</v>
      </c>
      <c r="G22" s="40">
        <v>651000</v>
      </c>
    </row>
    <row r="23" spans="2:7" outlineLevel="3">
      <c r="B23" t="s">
        <v>16</v>
      </c>
      <c r="C23" t="s">
        <v>11</v>
      </c>
      <c r="D23" s="34">
        <v>43926</v>
      </c>
      <c r="E23" s="40">
        <v>19900</v>
      </c>
      <c r="F23">
        <v>19</v>
      </c>
      <c r="G23" s="40">
        <v>378100</v>
      </c>
    </row>
    <row r="24" spans="2:7" outlineLevel="3">
      <c r="B24" t="s">
        <v>12</v>
      </c>
      <c r="C24" t="s">
        <v>11</v>
      </c>
      <c r="D24" s="34">
        <v>43923</v>
      </c>
      <c r="E24" s="40">
        <v>31000</v>
      </c>
      <c r="F24">
        <v>6</v>
      </c>
      <c r="G24" s="40">
        <v>186000</v>
      </c>
    </row>
    <row r="25" spans="2:7" outlineLevel="3">
      <c r="B25" t="s">
        <v>16</v>
      </c>
      <c r="C25" t="s">
        <v>11</v>
      </c>
      <c r="D25" s="34">
        <v>43873</v>
      </c>
      <c r="E25" s="40">
        <v>19900</v>
      </c>
      <c r="F25">
        <v>21</v>
      </c>
      <c r="G25" s="40">
        <v>417900</v>
      </c>
    </row>
    <row r="26" spans="2:7" outlineLevel="3">
      <c r="B26" t="s">
        <v>12</v>
      </c>
      <c r="C26" t="s">
        <v>11</v>
      </c>
      <c r="D26" s="34">
        <v>43862</v>
      </c>
      <c r="E26" s="40">
        <v>31000</v>
      </c>
      <c r="F26">
        <v>27</v>
      </c>
      <c r="G26" s="40">
        <v>837000</v>
      </c>
    </row>
    <row r="27" spans="2:7" outlineLevel="2">
      <c r="C27" s="38" t="s">
        <v>75</v>
      </c>
      <c r="D27" s="34"/>
      <c r="E27" s="40"/>
      <c r="F27">
        <f>SUBTOTAL(1,F19:F26)</f>
        <v>13.75</v>
      </c>
      <c r="G27" s="40">
        <f>SUBTOTAL(1,G19:G26)</f>
        <v>351325</v>
      </c>
    </row>
    <row r="28" spans="2:7" outlineLevel="1">
      <c r="C28" s="38" t="s">
        <v>71</v>
      </c>
      <c r="D28" s="34"/>
      <c r="E28" s="40"/>
      <c r="F28">
        <f>SUBTOTAL(9,F19:F26)</f>
        <v>110</v>
      </c>
      <c r="G28" s="40">
        <f>SUBTOTAL(9,G19:G26)</f>
        <v>2810600</v>
      </c>
    </row>
    <row r="29" spans="2:7" outlineLevel="3">
      <c r="B29" t="s">
        <v>17</v>
      </c>
      <c r="C29" t="s">
        <v>14</v>
      </c>
      <c r="D29" s="34">
        <v>44023</v>
      </c>
      <c r="E29" s="40">
        <v>43000</v>
      </c>
      <c r="F29">
        <v>4</v>
      </c>
      <c r="G29" s="40">
        <v>172000</v>
      </c>
    </row>
    <row r="30" spans="2:7" outlineLevel="3">
      <c r="B30" t="s">
        <v>15</v>
      </c>
      <c r="C30" t="s">
        <v>14</v>
      </c>
      <c r="D30" s="34">
        <v>43991</v>
      </c>
      <c r="E30" s="40">
        <v>35000</v>
      </c>
      <c r="F30">
        <v>3</v>
      </c>
      <c r="G30" s="40">
        <v>105000</v>
      </c>
    </row>
    <row r="31" spans="2:7" outlineLevel="3">
      <c r="B31" t="s">
        <v>15</v>
      </c>
      <c r="C31" t="s">
        <v>14</v>
      </c>
      <c r="D31" s="34">
        <v>43987</v>
      </c>
      <c r="E31" s="40">
        <v>35000</v>
      </c>
      <c r="F31">
        <v>10</v>
      </c>
      <c r="G31" s="40">
        <v>350000</v>
      </c>
    </row>
    <row r="32" spans="2:7" outlineLevel="3">
      <c r="B32" t="s">
        <v>17</v>
      </c>
      <c r="C32" t="s">
        <v>14</v>
      </c>
      <c r="D32" s="34">
        <v>43984</v>
      </c>
      <c r="E32" s="40">
        <v>43000</v>
      </c>
      <c r="F32">
        <v>26</v>
      </c>
      <c r="G32" s="40">
        <v>1118000</v>
      </c>
    </row>
    <row r="33" spans="2:7" outlineLevel="3">
      <c r="B33" t="s">
        <v>15</v>
      </c>
      <c r="C33" t="s">
        <v>14</v>
      </c>
      <c r="D33" s="34">
        <v>43970</v>
      </c>
      <c r="E33" s="40">
        <v>35000</v>
      </c>
      <c r="F33">
        <v>11</v>
      </c>
      <c r="G33" s="40">
        <v>385000</v>
      </c>
    </row>
    <row r="34" spans="2:7" outlineLevel="3">
      <c r="B34" t="s">
        <v>17</v>
      </c>
      <c r="C34" t="s">
        <v>14</v>
      </c>
      <c r="D34" s="34">
        <v>43959</v>
      </c>
      <c r="E34" s="40">
        <v>43000</v>
      </c>
      <c r="F34">
        <v>29</v>
      </c>
      <c r="G34" s="40">
        <v>1247000</v>
      </c>
    </row>
    <row r="35" spans="2:7" outlineLevel="2">
      <c r="C35" s="38" t="s">
        <v>76</v>
      </c>
      <c r="D35" s="34"/>
      <c r="E35" s="40"/>
      <c r="F35">
        <f>SUBTOTAL(1,F29:F34)</f>
        <v>13.833333333333334</v>
      </c>
      <c r="G35" s="40">
        <f>SUBTOTAL(1,G29:G34)</f>
        <v>562833.33333333337</v>
      </c>
    </row>
    <row r="36" spans="2:7" outlineLevel="1">
      <c r="C36" s="38" t="s">
        <v>72</v>
      </c>
      <c r="D36" s="34"/>
      <c r="E36" s="40"/>
      <c r="F36">
        <f>SUBTOTAL(9,F29:F34)</f>
        <v>83</v>
      </c>
      <c r="G36" s="40">
        <f>SUBTOTAL(9,G29:G34)</f>
        <v>3377000</v>
      </c>
    </row>
    <row r="37" spans="2:7">
      <c r="C37" s="38" t="s">
        <v>77</v>
      </c>
      <c r="D37" s="34"/>
      <c r="E37" s="40"/>
      <c r="F37">
        <f>SUBTOTAL(1,F4:F34)</f>
        <v>12.56</v>
      </c>
      <c r="G37" s="40">
        <f>SUBTOTAL(1,G4:G34)</f>
        <v>338464</v>
      </c>
    </row>
    <row r="38" spans="2:7">
      <c r="C38" s="38" t="s">
        <v>46</v>
      </c>
      <c r="D38" s="34"/>
      <c r="E38" s="40"/>
      <c r="F38">
        <f>SUBTOTAL(9,F4:F34)</f>
        <v>314</v>
      </c>
      <c r="G38" s="40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5" workbookViewId="0">
      <selection activeCell="M21" sqref="M21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J6" sqref="J6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5"/>
      <c r="B1" s="15"/>
      <c r="C1" s="15"/>
      <c r="D1" s="15"/>
      <c r="E1" s="15"/>
    </row>
    <row r="2" spans="1:5" ht="18" thickBot="1">
      <c r="A2" s="15"/>
      <c r="B2" t="s">
        <v>0</v>
      </c>
    </row>
    <row r="3" spans="1:5">
      <c r="A3" s="15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5"/>
      <c r="B4" s="9" t="s">
        <v>15</v>
      </c>
      <c r="C4" s="18">
        <v>35000</v>
      </c>
      <c r="D4" s="41">
        <v>100</v>
      </c>
      <c r="E4" s="19">
        <f t="shared" ref="E4:E11" si="0">C4*D4</f>
        <v>3500000</v>
      </c>
    </row>
    <row r="5" spans="1:5">
      <c r="A5" s="15"/>
      <c r="B5" s="9" t="s">
        <v>8</v>
      </c>
      <c r="C5" s="18">
        <v>15000</v>
      </c>
      <c r="D5" s="41">
        <v>35</v>
      </c>
      <c r="E5" s="19">
        <f t="shared" si="0"/>
        <v>525000</v>
      </c>
    </row>
    <row r="6" spans="1:5">
      <c r="A6" s="15"/>
      <c r="B6" s="9" t="s">
        <v>17</v>
      </c>
      <c r="C6" s="18">
        <v>43000</v>
      </c>
      <c r="D6" s="41">
        <v>89</v>
      </c>
      <c r="E6" s="19">
        <f t="shared" si="0"/>
        <v>3827000</v>
      </c>
    </row>
    <row r="7" spans="1:5">
      <c r="A7" s="15"/>
      <c r="B7" s="9" t="s">
        <v>18</v>
      </c>
      <c r="C7" s="18">
        <v>21000</v>
      </c>
      <c r="D7" s="41">
        <v>120</v>
      </c>
      <c r="E7" s="19">
        <f t="shared" si="0"/>
        <v>2520000</v>
      </c>
    </row>
    <row r="8" spans="1:5">
      <c r="A8" s="15"/>
      <c r="B8" s="9" t="s">
        <v>12</v>
      </c>
      <c r="C8" s="18">
        <v>31000</v>
      </c>
      <c r="D8" s="41">
        <v>75</v>
      </c>
      <c r="E8" s="19">
        <f t="shared" si="0"/>
        <v>2325000</v>
      </c>
    </row>
    <row r="9" spans="1:5">
      <c r="A9" s="15"/>
      <c r="B9" s="9" t="s">
        <v>16</v>
      </c>
      <c r="C9" s="18">
        <v>19900</v>
      </c>
      <c r="D9" s="41">
        <v>30</v>
      </c>
      <c r="E9" s="19">
        <f t="shared" si="0"/>
        <v>597000</v>
      </c>
    </row>
    <row r="10" spans="1:5">
      <c r="A10" s="15"/>
      <c r="B10" s="9" t="s">
        <v>13</v>
      </c>
      <c r="C10" s="18">
        <v>16000</v>
      </c>
      <c r="D10" s="41">
        <v>59</v>
      </c>
      <c r="E10" s="19">
        <f t="shared" si="0"/>
        <v>944000</v>
      </c>
    </row>
    <row r="11" spans="1:5" ht="18" thickBot="1">
      <c r="A11" s="15"/>
      <c r="B11" s="11" t="s">
        <v>10</v>
      </c>
      <c r="C11" s="20">
        <v>23000</v>
      </c>
      <c r="D11" s="42">
        <v>80</v>
      </c>
      <c r="E11" s="21">
        <f t="shared" si="0"/>
        <v>1840000</v>
      </c>
    </row>
    <row r="12" spans="1:5">
      <c r="A12" s="15"/>
      <c r="B12" s="15"/>
      <c r="C12" s="15"/>
      <c r="D12" s="15"/>
      <c r="E12" s="15"/>
    </row>
    <row r="13" spans="1:5">
      <c r="A13" s="15"/>
      <c r="B13" s="15"/>
      <c r="C13" s="15"/>
      <c r="D13" s="15"/>
      <c r="E13" s="15"/>
    </row>
    <row r="14" spans="1:5">
      <c r="A14" s="15"/>
      <c r="B14" s="15"/>
      <c r="C14" s="15"/>
      <c r="D14" s="15"/>
      <c r="E14" s="15"/>
    </row>
    <row r="15" spans="1:5">
      <c r="A15" s="15"/>
      <c r="B15" s="15"/>
      <c r="C15" s="15"/>
      <c r="D15" s="15"/>
      <c r="E15" s="15"/>
    </row>
    <row r="16" spans="1:5">
      <c r="A16" s="15"/>
      <c r="B16" s="15"/>
      <c r="C16" s="15"/>
      <c r="D16" s="15"/>
      <c r="E16" s="15"/>
    </row>
    <row r="17" spans="1:5">
      <c r="A17" s="15"/>
      <c r="B17" s="15"/>
      <c r="C17" s="15"/>
      <c r="D17" s="15"/>
      <c r="E17" s="15"/>
    </row>
    <row r="18" spans="1:5">
      <c r="A18" s="15"/>
      <c r="B18" s="15"/>
      <c r="C18" s="15"/>
      <c r="D18" s="15"/>
      <c r="E18" s="15"/>
    </row>
    <row r="19" spans="1:5">
      <c r="A19" s="15"/>
      <c r="B19" s="15"/>
      <c r="C19" s="15"/>
      <c r="D19" s="15"/>
      <c r="E19" s="15"/>
    </row>
    <row r="20" spans="1:5">
      <c r="A20" s="15"/>
      <c r="B20" s="15"/>
      <c r="C20" s="15"/>
      <c r="D20" s="15"/>
      <c r="E20" s="15"/>
    </row>
    <row r="21" spans="1:5">
      <c r="A21" s="15"/>
      <c r="B21" s="15"/>
      <c r="C21" s="15"/>
      <c r="D21" s="15"/>
      <c r="E21" s="15"/>
    </row>
    <row r="22" spans="1:5">
      <c r="A22" s="15"/>
      <c r="B22" s="15"/>
      <c r="C22" s="15"/>
      <c r="D22" s="15"/>
      <c r="E22" s="15"/>
    </row>
    <row r="23" spans="1:5">
      <c r="A23" s="15"/>
      <c r="B23" s="15"/>
      <c r="C23" s="15"/>
      <c r="D23" s="15"/>
      <c r="E23" s="15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>
      <selection activeCell="J13" sqref="J13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2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3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3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3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23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johui1003</cp:lastModifiedBy>
  <dcterms:created xsi:type="dcterms:W3CDTF">2023-08-09T00:13:15Z</dcterms:created>
  <dcterms:modified xsi:type="dcterms:W3CDTF">2024-08-10T20:13:41Z</dcterms:modified>
</cp:coreProperties>
</file>