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13_ncr:1_{2F4BAD56-B854-4179-A89B-E2D0A3440F4E}" xr6:coauthVersionLast="47" xr6:coauthVersionMax="47" xr10:uidLastSave="{00000000-0000-0000-0000-000000000000}"/>
  <bookViews>
    <workbookView xWindow="-120" yWindow="-120" windowWidth="29040" windowHeight="15840" activeTab="3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G35" i="5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F38" i="5" s="1"/>
  <c r="G13" i="5"/>
  <c r="F13" i="5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8" i="3" a="1"/>
  <c r="H21" i="3" a="1"/>
  <c r="H24" i="3" a="1"/>
  <c r="H27" i="3" a="1"/>
  <c r="H30" i="3" a="1"/>
  <c r="H33" i="3" a="1"/>
  <c r="H36" i="3" a="1"/>
  <c r="H39" i="3" a="1"/>
  <c r="H16" i="3" a="1"/>
  <c r="H19" i="3" a="1"/>
  <c r="H22" i="3" a="1"/>
  <c r="H25" i="3" a="1"/>
  <c r="H28" i="3" a="1"/>
  <c r="H31" i="3" a="1"/>
  <c r="H34" i="3" a="1"/>
  <c r="H37" i="3" a="1"/>
  <c r="H40" i="3" a="1"/>
  <c r="H17" i="3" a="1"/>
  <c r="H20" i="3" a="1"/>
  <c r="H23" i="3" a="1"/>
  <c r="H26" i="3" a="1"/>
  <c r="H29" i="3" a="1"/>
  <c r="H32" i="3" a="1"/>
  <c r="H35" i="3" a="1"/>
  <c r="H38" i="3" a="1"/>
  <c r="H15" i="3" a="1"/>
  <c r="H38" i="3" l="1"/>
  <c r="H35" i="3"/>
  <c r="H32" i="3"/>
  <c r="H29" i="3"/>
  <c r="H26" i="3"/>
  <c r="H23" i="3"/>
  <c r="H20" i="3"/>
  <c r="H17" i="3"/>
  <c r="H40" i="3"/>
  <c r="H37" i="3"/>
  <c r="H34" i="3"/>
  <c r="H31" i="3"/>
  <c r="H28" i="3"/>
  <c r="H25" i="3"/>
  <c r="H22" i="3"/>
  <c r="H19" i="3"/>
  <c r="H16" i="3"/>
  <c r="H39" i="3"/>
  <c r="H36" i="3"/>
  <c r="H33" i="3"/>
  <c r="H30" i="3"/>
  <c r="H27" i="3"/>
  <c r="H24" i="3"/>
  <c r="H21" i="3"/>
  <c r="H18" i="3"/>
  <c r="H15" i="3"/>
  <c r="G38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C0A5C4-7061-4B9A-81C9-7AC54420AC33}" sourceFile="C:\02 최신기출유형\04회\공연관리.accdb" keepAlive="1" name="공연관리" type="5" refreshedVersion="8" background="1">
    <dbPr connection="Provider=Microsoft.ACE.OLEDB.12.0;User ID=Admin;Data Source=C: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<sst xmlns="http://schemas.openxmlformats.org/spreadsheetml/2006/main" count="339" uniqueCount="82">
  <si>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</si>
  <si>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</si>
  <si>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</si>
  <si>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</si>
  <si>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</si>
  <si>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</si>
  <si>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</si>
  <si>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</si>
  <si>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</si>
  <si>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</si>
  <si>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</si>
  <si>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</si>
  <si>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</si>
  <si>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</si>
  <si>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</si>
  <si>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</si>
  <si>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</si>
  <si>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</si>
  <si>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</si>
  <si>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</si>
  <si>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</si>
  <si>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</si>
  <si>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</si>
  <si>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</si>
  <si>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</si>
  <si>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</si>
  <si>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</si>
  <si>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</si>
  <si>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</si>
  <si>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</si>
  <si>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</si>
  <si>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</si>
  <si>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</si>
  <si>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</si>
  <si>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</si>
  <si>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</si>
  <si>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</si>
  <si>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</si>
  <si>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</si>
  <si>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</si>
  <si>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</si>
  <si>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</si>
  <si>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</si>
  <si>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</si>
  <si>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</si>
  <si>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</si>
  <si>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</si>
  <si>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</si>
  <si>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</si>
  <si>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</si>
  <si>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</si>
  <si>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</si>
  <si>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값</t>
  </si>
  <si>
    <t>개월(예매일자)</t>
  </si>
  <si>
    <t>1사분기</t>
  </si>
  <si>
    <t>2사분기</t>
  </si>
  <si>
    <t>3사분기</t>
  </si>
  <si>
    <t>***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</si>
  <si>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</si>
  <si>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</si>
  <si>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</si>
  <si>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</si>
  <si>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</si>
  <si>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</si>
  <si>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</si>
  <si>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</si>
  <si>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</si>
  <si>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</si>
  <si>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</si>
  <si>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</si>
  <si>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</si>
  <si>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</si>
  <si>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</si>
  <si>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</si>
  <si>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</si>
  <si>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</si>
  <si>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</si>
  <si>
    <t>가격</t>
    <phoneticPr fontId="1" type="noConversion"/>
  </si>
  <si>
    <t>&gt;=30000</t>
    <phoneticPr fontId="1" type="noConversion"/>
  </si>
  <si>
    <t>예매수량</t>
    <phoneticPr fontId="1" type="noConversion"/>
  </si>
  <si>
    <t>&gt;=20</t>
    <phoneticPr fontId="1" type="noConversion"/>
  </si>
  <si>
    <t>분기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</si>
</sst>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[Red][&gt;=100]&quot;[대강당]&quot;0;[&gt;=70]&quot;[중강당]&quot;0;&quot;[소강당]&quot;0"/>
  </numFmts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3-442F-98A7-0EC10D88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3</xdr:row>
      <xdr:rowOff>66675</xdr:rowOff>
    </xdr:from>
    <xdr:to>
      <xdr:col>6</xdr:col>
      <xdr:colOff>228600</xdr:colOff>
      <xdr:row>7</xdr:row>
      <xdr:rowOff>103584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4300" y="695325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해제" textlink="">
      <xdr:nvSpPr>
        <xdr:cNvPr id="2" name="육각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00225" y="2533650"/>
          <a:ext cx="990600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KIRUser" refreshedDate="45490.95723634259" backgroundQuery="1" createdVersion="8" refreshedVersion="8" minRefreshableVersion="3" recordCount="26" xr:uid="{AD303B3C-25D0-459F-8228-9892BD67DA88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C235EF-108C-4C26-8C7F-48A281326708}" name="피벗 테이블1" cacheId="3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7" baseItem="2" numFmtId="41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I8" sqref="I8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45</v>
      </c>
    </row>
    <row r="31" spans="1:6">
      <c r="A31" t="b">
        <f>AND(DAY($A3)&gt;=20, $E3&gt;=AVERAGE($E$3:$E$28))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 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E8" sqref="E8"/>
    </sheetView>
  </sheetViews>
  <sheetFormatPr defaultRowHeight="16.5"/>
  <cols>
    <col min="1" max="1" width="9" style="23"/>
    <col min="2" max="2" width="14.75" style="23" customWidth="1"/>
    <col min="3" max="3" width="9" style="23"/>
    <col min="4" max="4" width="17" style="23" customWidth="1"/>
    <col min="5" max="5" width="10.75" style="23" customWidth="1"/>
    <col min="6" max="16384" width="9" style="23"/>
  </cols>
  <sheetData>
    <row r="2" spans="2:5" ht="17.2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2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opLeftCell="A7" workbookViewId="0">
      <selection activeCell="D8" sqref="D8:F8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AVERAGEIFS($F$15:$F$40,$A$15:$A$40,$A3,$E$15:$E$40,"&gt;=5")</f>
        <v>367500</v>
      </c>
      <c r="D3" s="3">
        <v>4</v>
      </c>
      <c r="E3" s="10">
        <f t="array" ref="E3">MAXA((MONTH($C$15:$C$40)=$D3)*$E$15:$E$40)</f>
        <v>32</v>
      </c>
    </row>
    <row r="4" spans="1:8">
      <c r="A4" s="3" t="s">
        <v>16</v>
      </c>
      <c r="B4" s="13">
        <f t="shared" ref="B4:B10" si="0">AVERAGEIFS($F$15:$F$40,$A$15:$A$40,$A4,$E$15:$E$40,"&gt;=5")</f>
        <v>268650</v>
      </c>
      <c r="D4" s="3">
        <v>5</v>
      </c>
      <c r="E4" s="10">
        <f t="array" ref="E4">MAXA((MONTH($C$15:$C$40)=$D4)*$E$15:$E$40)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MAXA((MONTH($C$15:$C$40)=$D5)*$E$15:$E$40)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3" t="s">
        <v>25</v>
      </c>
      <c r="E7" s="44"/>
      <c r="F7" s="45"/>
    </row>
    <row r="8" spans="1:8">
      <c r="A8" s="3" t="s">
        <v>10</v>
      </c>
      <c r="B8" s="13">
        <f t="shared" si="0"/>
        <v>437000</v>
      </c>
      <c r="D8" s="46" t="str">
        <f>TEXT(DCOUNTA($A$14:$H$40,A$14,$D$10:$E$11),"0개")</f>
        <v>4개</v>
      </c>
      <c r="E8" s="47"/>
      <c r="F8" s="48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77</v>
      </c>
      <c r="E10" s="14" t="s">
        <v>79</v>
      </c>
    </row>
    <row r="11" spans="1:8">
      <c r="D11" s="14" t="s">
        <v>78</v>
      </c>
      <c r="E11" s="14" t="s">
        <v>80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IF(LEFT($B15,1)="M","뮤지컬("&amp;COUNTIF($B$15:$B15,"M*")&amp;")", IF(LEFT($B15,1)="C","콘서트("&amp;COUNTIF($B$15:$B15,"C*")&amp;")","그외("&amp;COUNTIF($B$15:$B15,"&lt;&gt;M*")-COUNTIF($B$15:$B15, "C*")&amp;")"))</f>
        <v>콘서트(1)</v>
      </c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IF(LEFT($B16,1)="M","뮤지컬("&amp;COUNTIF($B$15:$B16,"M*")&amp;")", IF(LEFT($B16,1)="C","콘서트("&amp;COUNTIF($B$15:$B16,"C*")&amp;")","그외("&amp;COUNTIF($B$15:$B16,"&lt;&gt;M*")-COUNTIF($B$15:$B16, "C*")&amp;")"))</f>
        <v>뮤지컬(1)</v>
      </c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IF(LEFT($B17,1)="M","뮤지컬("&amp;COUNTIF($B$15:$B17,"M*")&amp;")", IF(LEFT($B17,1)="C","콘서트("&amp;COUNTIF($B$15:$B17,"C*")&amp;")","그외("&amp;COUNTIF($B$15:$B17,"&lt;&gt;M*")-COUNTIF($B$15:$B17, "C*")&amp;")"))</f>
        <v>콘서트(2)</v>
      </c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IF(LEFT($B18,1)="M","뮤지컬("&amp;COUNTIF($B$15:$B18,"M*")&amp;")", IF(LEFT($B18,1)="C","콘서트("&amp;COUNTIF($B$15:$B18,"C*")&amp;")","그외("&amp;COUNTIF($B$15:$B18,"&lt;&gt;M*")-COUNTIF($B$15:$B18, "C*")&amp;")"))</f>
        <v>그외(1)</v>
      </c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IF(LEFT($B19,1)="M","뮤지컬("&amp;COUNTIF($B$15:$B19,"M*")&amp;")", IF(LEFT($B19,1)="C","콘서트("&amp;COUNTIF($B$15:$B19,"C*")&amp;")","그외("&amp;COUNTIF($B$15:$B19,"&lt;&gt;M*")-COUNTIF($B$15:$B19, "C*")&amp;")"))</f>
        <v>그외(2)</v>
      </c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IF(LEFT($B20,1)="M","뮤지컬("&amp;COUNTIF($B$15:$B20,"M*")&amp;")", IF(LEFT($B20,1)="C","콘서트("&amp;COUNTIF($B$15:$B20,"C*")&amp;")","그외("&amp;COUNTIF($B$15:$B20,"&lt;&gt;M*")-COUNTIF($B$15:$B20, "C*")&amp;")"))</f>
        <v>콘서트(3)</v>
      </c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IF(LEFT($B21,1)="M","뮤지컬("&amp;COUNTIF($B$15:$B21,"M*")&amp;")", IF(LEFT($B21,1)="C","콘서트("&amp;COUNTIF($B$15:$B21,"C*")&amp;")","그외("&amp;COUNTIF($B$15:$B21,"&lt;&gt;M*")-COUNTIF($B$15:$B21, "C*")&amp;")"))</f>
        <v>그외(3)</v>
      </c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IF(LEFT($B22,1)="M","뮤지컬("&amp;COUNTIF($B$15:$B22,"M*")&amp;")", IF(LEFT($B22,1)="C","콘서트("&amp;COUNTIF($B$15:$B22,"C*")&amp;")","그외("&amp;COUNTIF($B$15:$B22,"&lt;&gt;M*")-COUNTIF($B$15:$B22, "C*")&amp;")"))</f>
        <v>뮤지컬(2)</v>
      </c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IF(LEFT($B23,1)="M","뮤지컬("&amp;COUNTIF($B$15:$B23,"M*")&amp;")", IF(LEFT($B23,1)="C","콘서트("&amp;COUNTIF($B$15:$B23,"C*")&amp;")","그외("&amp;COUNTIF($B$15:$B23,"&lt;&gt;M*")-COUNTIF($B$15:$B23, "C*")&amp;")"))</f>
        <v>그외(4)</v>
      </c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IF(LEFT($B24,1)="M","뮤지컬("&amp;COUNTIF($B$15:$B24,"M*")&amp;")", IF(LEFT($B24,1)="C","콘서트("&amp;COUNTIF($B$15:$B24,"C*")&amp;")","그외("&amp;COUNTIF($B$15:$B24,"&lt;&gt;M*")-COUNTIF($B$15:$B24, "C*")&amp;")"))</f>
        <v>그외(5)</v>
      </c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IF(LEFT($B25,1)="M","뮤지컬("&amp;COUNTIF($B$15:$B25,"M*")&amp;")", IF(LEFT($B25,1)="C","콘서트("&amp;COUNTIF($B$15:$B25,"C*")&amp;")","그외("&amp;COUNTIF($B$15:$B25,"&lt;&gt;M*")-COUNTIF($B$15:$B25, "C*")&amp;")"))</f>
        <v>뮤지컬(3)</v>
      </c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IF(LEFT($B26,1)="M","뮤지컬("&amp;COUNTIF($B$15:$B26,"M*")&amp;")", IF(LEFT($B26,1)="C","콘서트("&amp;COUNTIF($B$15:$B26,"C*")&amp;")","그외("&amp;COUNTIF($B$15:$B26,"&lt;&gt;M*")-COUNTIF($B$15:$B26, "C*")&amp;")"))</f>
        <v>콘서트(4)</v>
      </c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IF(LEFT($B27,1)="M","뮤지컬("&amp;COUNTIF($B$15:$B27,"M*")&amp;")", IF(LEFT($B27,1)="C","콘서트("&amp;COUNTIF($B$15:$B27,"C*")&amp;")","그외("&amp;COUNTIF($B$15:$B27,"&lt;&gt;M*")-COUNTIF($B$15:$B27, "C*")&amp;")"))</f>
        <v>그외(6)</v>
      </c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IF(LEFT($B28,1)="M","뮤지컬("&amp;COUNTIF($B$15:$B28,"M*")&amp;")", IF(LEFT($B28,1)="C","콘서트("&amp;COUNTIF($B$15:$B28,"C*")&amp;")","그외("&amp;COUNTIF($B$15:$B28,"&lt;&gt;M*")-COUNTIF($B$15:$B28, "C*")&amp;")"))</f>
        <v>그외(7)</v>
      </c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IF(LEFT($B29,1)="M","뮤지컬("&amp;COUNTIF($B$15:$B29,"M*")&amp;")", IF(LEFT($B29,1)="C","콘서트("&amp;COUNTIF($B$15:$B29,"C*")&amp;")","그외("&amp;COUNTIF($B$15:$B29,"&lt;&gt;M*")-COUNTIF($B$15:$B29, "C*")&amp;")"))</f>
        <v>뮤지컬(4)</v>
      </c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IF(LEFT($B30,1)="M","뮤지컬("&amp;COUNTIF($B$15:$B30,"M*")&amp;")", IF(LEFT($B30,1)="C","콘서트("&amp;COUNTIF($B$15:$B30,"C*")&amp;")","그외("&amp;COUNTIF($B$15:$B30,"&lt;&gt;M*")-COUNTIF($B$15:$B30, "C*")&amp;")"))</f>
        <v>그외(8)</v>
      </c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IF(LEFT($B31,1)="M","뮤지컬("&amp;COUNTIF($B$15:$B31,"M*")&amp;")", IF(LEFT($B31,1)="C","콘서트("&amp;COUNTIF($B$15:$B31,"C*")&amp;")","그외("&amp;COUNTIF($B$15:$B31,"&lt;&gt;M*")-COUNTIF($B$15:$B31, "C*")&amp;")"))</f>
        <v>콘서트(5)</v>
      </c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IF(LEFT($B32,1)="M","뮤지컬("&amp;COUNTIF($B$15:$B32,"M*")&amp;")", IF(LEFT($B32,1)="C","콘서트("&amp;COUNTIF($B$15:$B32,"C*")&amp;")","그외("&amp;COUNTIF($B$15:$B32,"&lt;&gt;M*")-COUNTIF($B$15:$B32, "C*")&amp;")"))</f>
        <v>그외(9)</v>
      </c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IF(LEFT($B33,1)="M","뮤지컬("&amp;COUNTIF($B$15:$B33,"M*")&amp;")", IF(LEFT($B33,1)="C","콘서트("&amp;COUNTIF($B$15:$B33,"C*")&amp;")","그외("&amp;COUNTIF($B$15:$B33,"&lt;&gt;M*")-COUNTIF($B$15:$B33, "C*")&amp;")"))</f>
        <v>콘서트(6)</v>
      </c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IF(LEFT($B34,1)="M","뮤지컬("&amp;COUNTIF($B$15:$B34,"M*")&amp;")", IF(LEFT($B34,1)="C","콘서트("&amp;COUNTIF($B$15:$B34,"C*")&amp;")","그외("&amp;COUNTIF($B$15:$B34,"&lt;&gt;M*")-COUNTIF($B$15:$B34, "C*")&amp;")"))</f>
        <v>뮤지컬(5)</v>
      </c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IF(LEFT($B35,1)="M","뮤지컬("&amp;COUNTIF($B$15:$B35,"M*")&amp;")", IF(LEFT($B35,1)="C","콘서트("&amp;COUNTIF($B$15:$B35,"C*")&amp;")","그외("&amp;COUNTIF($B$15:$B35,"&lt;&gt;M*")-COUNTIF($B$15:$B35, "C*")&amp;")"))</f>
        <v>그외(10)</v>
      </c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IF(LEFT($B36,1)="M","뮤지컬("&amp;COUNTIF($B$15:$B36,"M*")&amp;")", IF(LEFT($B36,1)="C","콘서트("&amp;COUNTIF($B$15:$B36,"C*")&amp;")","그외("&amp;COUNTIF($B$15:$B36,"&lt;&gt;M*")-COUNTIF($B$15:$B36, "C*")&amp;")"))</f>
        <v>뮤지컬(6)</v>
      </c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IF(LEFT($B37,1)="M","뮤지컬("&amp;COUNTIF($B$15:$B37,"M*")&amp;")", IF(LEFT($B37,1)="C","콘서트("&amp;COUNTIF($B$15:$B37,"C*")&amp;")","그외("&amp;COUNTIF($B$15:$B37,"&lt;&gt;M*")-COUNTIF($B$15:$B37, "C*")&amp;")"))</f>
        <v>뮤지컬(7)</v>
      </c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IF(LEFT($B38,1)="M","뮤지컬("&amp;COUNTIF($B$15:$B38,"M*")&amp;")", IF(LEFT($B38,1)="C","콘서트("&amp;COUNTIF($B$15:$B38,"C*")&amp;")","그외("&amp;COUNTIF($B$15:$B38,"&lt;&gt;M*")-COUNTIF($B$15:$B38, "C*")&amp;")"))</f>
        <v>뮤지컬(8)</v>
      </c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IF(LEFT($B39,1)="M","뮤지컬("&amp;COUNTIF($B$15:$B39,"M*")&amp;")", IF(LEFT($B39,1)="C","콘서트("&amp;COUNTIF($B$15:$B39,"C*")&amp;")","그외("&amp;COUNTIF($B$15:$B39,"&lt;&gt;M*")-COUNTIF($B$15:$B39, "C*")&amp;")"))</f>
        <v>콘서트(7)</v>
      </c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IF(LEFT($B40,1)="M","뮤지컬("&amp;COUNTIF($B$15:$B40,"M*")&amp;")", IF(LEFT($B40,1)="C","콘서트("&amp;COUNTIF($B$15:$B40,"C*")&amp;")","그외("&amp;COUNTIF($B$15:$B40,"&lt;&gt;M*")-COUNTIF($B$15:$B40, "C*")&amp;")"))</f>
        <v>그외(11)</v>
      </c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tabSelected="1" workbookViewId="0">
      <selection activeCell="K26" sqref="K26"/>
    </sheetView>
  </sheetViews>
  <sheetFormatPr defaultRowHeight="16.5"/>
  <cols>
    <col min="1" max="1" width="23.375" bestFit="1" customWidth="1"/>
    <col min="2" max="2" width="18.625" bestFit="1" customWidth="1"/>
    <col min="3" max="3" width="14.875" bestFit="1" customWidth="1"/>
    <col min="4" max="5" width="13.25" bestFit="1" customWidth="1"/>
    <col min="6" max="7" width="10.5" bestFit="1" customWidth="1"/>
    <col min="8" max="11" width="13.25" bestFit="1" customWidth="1"/>
    <col min="12" max="13" width="9.625" bestFit="1" customWidth="1"/>
    <col min="14" max="19" width="15.25" bestFit="1" customWidth="1"/>
    <col min="20" max="20" width="20.125" bestFit="1" customWidth="1"/>
    <col min="21" max="21" width="18" bestFit="1" customWidth="1"/>
  </cols>
  <sheetData>
    <row r="2" spans="1:6">
      <c r="A2" s="33" t="s">
        <v>2</v>
      </c>
      <c r="B2" t="s">
        <v>11</v>
      </c>
    </row>
    <row r="4" spans="1:6">
      <c r="A4" s="34"/>
      <c r="B4" s="34"/>
      <c r="C4" s="34"/>
      <c r="D4" s="35" t="s">
        <v>3</v>
      </c>
      <c r="E4" s="34"/>
      <c r="F4" s="34"/>
    </row>
    <row r="5" spans="1:6">
      <c r="A5" s="35" t="s">
        <v>81</v>
      </c>
      <c r="B5" s="35" t="s">
        <v>53</v>
      </c>
      <c r="C5" s="35" t="s">
        <v>52</v>
      </c>
      <c r="D5" s="36" t="s">
        <v>12</v>
      </c>
      <c r="E5" s="36" t="s">
        <v>16</v>
      </c>
      <c r="F5" s="36" t="s">
        <v>46</v>
      </c>
    </row>
    <row r="6" spans="1:6">
      <c r="A6" s="34" t="s">
        <v>54</v>
      </c>
      <c r="B6" s="34"/>
      <c r="C6" s="34"/>
      <c r="D6" s="37"/>
      <c r="E6" s="37"/>
      <c r="F6" s="37"/>
    </row>
    <row r="7" spans="1:6">
      <c r="A7" s="34"/>
      <c r="B7" s="34" t="s">
        <v>47</v>
      </c>
      <c r="C7" s="34"/>
      <c r="D7" s="37"/>
      <c r="E7" s="37"/>
      <c r="F7" s="37"/>
    </row>
    <row r="8" spans="1:6">
      <c r="A8" s="34"/>
      <c r="B8" s="34"/>
      <c r="C8" s="34" t="s">
        <v>58</v>
      </c>
      <c r="D8" s="37">
        <v>27</v>
      </c>
      <c r="E8" s="37">
        <v>21</v>
      </c>
      <c r="F8" s="37">
        <v>27</v>
      </c>
    </row>
    <row r="9" spans="1:6">
      <c r="A9" s="34"/>
      <c r="B9" s="34"/>
      <c r="C9" s="34" t="s">
        <v>63</v>
      </c>
      <c r="D9" s="37">
        <v>837000</v>
      </c>
      <c r="E9" s="37">
        <v>417900</v>
      </c>
      <c r="F9" s="37">
        <v>837000</v>
      </c>
    </row>
    <row r="10" spans="1:6">
      <c r="A10" s="34" t="s">
        <v>59</v>
      </c>
      <c r="B10" s="34"/>
      <c r="C10" s="34"/>
      <c r="D10" s="37">
        <v>27</v>
      </c>
      <c r="E10" s="37">
        <v>21</v>
      </c>
      <c r="F10" s="37">
        <v>27</v>
      </c>
    </row>
    <row r="11" spans="1:6">
      <c r="A11" s="34" t="s">
        <v>64</v>
      </c>
      <c r="B11" s="34"/>
      <c r="C11" s="34"/>
      <c r="D11" s="37">
        <v>837000</v>
      </c>
      <c r="E11" s="37">
        <v>417900</v>
      </c>
      <c r="F11" s="37">
        <v>837000</v>
      </c>
    </row>
    <row r="12" spans="1:6">
      <c r="A12" s="34" t="s">
        <v>55</v>
      </c>
      <c r="B12" s="34"/>
      <c r="C12" s="34"/>
      <c r="D12" s="37"/>
      <c r="E12" s="37"/>
      <c r="F12" s="37"/>
    </row>
    <row r="13" spans="1:6">
      <c r="A13" s="34"/>
      <c r="B13" s="34" t="s">
        <v>48</v>
      </c>
      <c r="C13" s="34"/>
      <c r="D13" s="37"/>
      <c r="E13" s="37"/>
      <c r="F13" s="37"/>
    </row>
    <row r="14" spans="1:6">
      <c r="A14" s="34"/>
      <c r="B14" s="34"/>
      <c r="C14" s="34" t="s">
        <v>58</v>
      </c>
      <c r="D14" s="37">
        <v>6</v>
      </c>
      <c r="E14" s="37">
        <v>19</v>
      </c>
      <c r="F14" s="37">
        <v>19</v>
      </c>
    </row>
    <row r="15" spans="1:6">
      <c r="A15" s="34"/>
      <c r="B15" s="34"/>
      <c r="C15" s="34" t="s">
        <v>63</v>
      </c>
      <c r="D15" s="37">
        <v>186000</v>
      </c>
      <c r="E15" s="37">
        <v>378100</v>
      </c>
      <c r="F15" s="37">
        <v>378100</v>
      </c>
    </row>
    <row r="16" spans="1:6">
      <c r="A16" s="34"/>
      <c r="B16" s="34" t="s">
        <v>49</v>
      </c>
      <c r="C16" s="34"/>
      <c r="D16" s="37"/>
      <c r="E16" s="37"/>
      <c r="F16" s="37"/>
    </row>
    <row r="17" spans="1:6">
      <c r="A17" s="34"/>
      <c r="B17" s="34"/>
      <c r="C17" s="34" t="s">
        <v>58</v>
      </c>
      <c r="D17" s="37">
        <v>21</v>
      </c>
      <c r="E17" s="37" t="s">
        <v>57</v>
      </c>
      <c r="F17" s="37">
        <v>21</v>
      </c>
    </row>
    <row r="18" spans="1:6">
      <c r="A18" s="34"/>
      <c r="B18" s="34"/>
      <c r="C18" s="34" t="s">
        <v>63</v>
      </c>
      <c r="D18" s="37">
        <v>651000</v>
      </c>
      <c r="E18" s="37" t="s">
        <v>57</v>
      </c>
      <c r="F18" s="37">
        <v>651000</v>
      </c>
    </row>
    <row r="19" spans="1:6">
      <c r="A19" s="34"/>
      <c r="B19" s="34" t="s">
        <v>50</v>
      </c>
      <c r="C19" s="34"/>
      <c r="D19" s="37"/>
      <c r="E19" s="37"/>
      <c r="F19" s="37"/>
    </row>
    <row r="20" spans="1:6">
      <c r="A20" s="34"/>
      <c r="B20" s="34"/>
      <c r="C20" s="34" t="s">
        <v>58</v>
      </c>
      <c r="D20" s="37" t="s">
        <v>57</v>
      </c>
      <c r="E20" s="37">
        <v>9</v>
      </c>
      <c r="F20" s="37">
        <v>9</v>
      </c>
    </row>
    <row r="21" spans="1:6">
      <c r="A21" s="34"/>
      <c r="B21" s="34"/>
      <c r="C21" s="34" t="s">
        <v>63</v>
      </c>
      <c r="D21" s="37" t="s">
        <v>57</v>
      </c>
      <c r="E21" s="37">
        <v>179100</v>
      </c>
      <c r="F21" s="37">
        <v>179100</v>
      </c>
    </row>
    <row r="22" spans="1:6">
      <c r="A22" s="34" t="s">
        <v>60</v>
      </c>
      <c r="B22" s="34"/>
      <c r="C22" s="34"/>
      <c r="D22" s="37">
        <v>21</v>
      </c>
      <c r="E22" s="37">
        <v>19</v>
      </c>
      <c r="F22" s="37">
        <v>21</v>
      </c>
    </row>
    <row r="23" spans="1:6">
      <c r="A23" s="34" t="s">
        <v>65</v>
      </c>
      <c r="B23" s="34"/>
      <c r="C23" s="34"/>
      <c r="D23" s="37">
        <v>651000</v>
      </c>
      <c r="E23" s="37">
        <v>378100</v>
      </c>
      <c r="F23" s="37">
        <v>651000</v>
      </c>
    </row>
    <row r="24" spans="1:6">
      <c r="A24" s="34" t="s">
        <v>56</v>
      </c>
      <c r="B24" s="34"/>
      <c r="C24" s="34"/>
      <c r="D24" s="37"/>
      <c r="E24" s="37"/>
      <c r="F24" s="37"/>
    </row>
    <row r="25" spans="1:6">
      <c r="A25" s="34"/>
      <c r="B25" s="34" t="s">
        <v>51</v>
      </c>
      <c r="C25" s="34"/>
      <c r="D25" s="37"/>
      <c r="E25" s="37"/>
      <c r="F25" s="37"/>
    </row>
    <row r="26" spans="1:6">
      <c r="A26" s="34"/>
      <c r="B26" s="34"/>
      <c r="C26" s="34" t="s">
        <v>58</v>
      </c>
      <c r="D26" s="37" t="s">
        <v>57</v>
      </c>
      <c r="E26" s="37">
        <v>5</v>
      </c>
      <c r="F26" s="37">
        <v>5</v>
      </c>
    </row>
    <row r="27" spans="1:6">
      <c r="A27" s="34"/>
      <c r="B27" s="34"/>
      <c r="C27" s="34" t="s">
        <v>63</v>
      </c>
      <c r="D27" s="37" t="s">
        <v>57</v>
      </c>
      <c r="E27" s="37">
        <v>99500</v>
      </c>
      <c r="F27" s="37">
        <v>99500</v>
      </c>
    </row>
    <row r="28" spans="1:6">
      <c r="A28" s="34" t="s">
        <v>61</v>
      </c>
      <c r="B28" s="34"/>
      <c r="C28" s="34"/>
      <c r="D28" s="37" t="s">
        <v>57</v>
      </c>
      <c r="E28" s="37">
        <v>5</v>
      </c>
      <c r="F28" s="37">
        <v>5</v>
      </c>
    </row>
    <row r="29" spans="1:6">
      <c r="A29" s="34" t="s">
        <v>66</v>
      </c>
      <c r="B29" s="34"/>
      <c r="C29" s="34"/>
      <c r="D29" s="37" t="s">
        <v>57</v>
      </c>
      <c r="E29" s="37">
        <v>99500</v>
      </c>
      <c r="F29" s="37">
        <v>99500</v>
      </c>
    </row>
    <row r="30" spans="1:6">
      <c r="A30" s="34" t="s">
        <v>62</v>
      </c>
      <c r="B30" s="34"/>
      <c r="C30" s="34"/>
      <c r="D30" s="37">
        <v>27</v>
      </c>
      <c r="E30" s="37">
        <v>21</v>
      </c>
      <c r="F30" s="37">
        <v>27</v>
      </c>
    </row>
    <row r="31" spans="1:6">
      <c r="A31" s="34" t="s">
        <v>67</v>
      </c>
      <c r="B31" s="34"/>
      <c r="C31" s="34"/>
      <c r="D31" s="37">
        <v>837000</v>
      </c>
      <c r="E31" s="37">
        <v>417900</v>
      </c>
      <c r="F31" s="37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workbookViewId="0">
      <selection activeCell="B5" sqref="B5"/>
    </sheetView>
  </sheetViews>
  <sheetFormatPr defaultRowHeight="16.5" outlineLevelRow="3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</cols>
  <sheetData>
    <row r="2" spans="2:7">
      <c r="B2" t="s">
        <v>0</v>
      </c>
    </row>
    <row r="3" spans="2:7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>
      <c r="B4" t="s">
        <v>13</v>
      </c>
      <c r="C4" t="s">
        <v>9</v>
      </c>
      <c r="D4" s="38">
        <v>44020</v>
      </c>
      <c r="E4" s="39">
        <v>16000</v>
      </c>
      <c r="F4">
        <v>30</v>
      </c>
      <c r="G4" s="39">
        <v>480000</v>
      </c>
    </row>
    <row r="5" spans="2:7" outlineLevel="3">
      <c r="B5" t="s">
        <v>10</v>
      </c>
      <c r="C5" t="s">
        <v>9</v>
      </c>
      <c r="D5" s="38">
        <v>43984</v>
      </c>
      <c r="E5" s="39">
        <v>23000</v>
      </c>
      <c r="F5">
        <v>2</v>
      </c>
      <c r="G5" s="39">
        <v>46000</v>
      </c>
    </row>
    <row r="6" spans="2:7" outlineLevel="3">
      <c r="B6" t="s">
        <v>18</v>
      </c>
      <c r="C6" t="s">
        <v>9</v>
      </c>
      <c r="D6" s="38">
        <v>43954</v>
      </c>
      <c r="E6" s="39">
        <v>21000</v>
      </c>
      <c r="F6">
        <v>2</v>
      </c>
      <c r="G6" s="39">
        <v>42000</v>
      </c>
    </row>
    <row r="7" spans="2:7" outlineLevel="3">
      <c r="B7" t="s">
        <v>10</v>
      </c>
      <c r="C7" t="s">
        <v>9</v>
      </c>
      <c r="D7" s="38">
        <v>43929</v>
      </c>
      <c r="E7" s="39">
        <v>23000</v>
      </c>
      <c r="F7">
        <v>32</v>
      </c>
      <c r="G7" s="39">
        <v>736000</v>
      </c>
    </row>
    <row r="8" spans="2:7" outlineLevel="3">
      <c r="B8" t="s">
        <v>10</v>
      </c>
      <c r="C8" t="s">
        <v>9</v>
      </c>
      <c r="D8" s="38">
        <v>43928</v>
      </c>
      <c r="E8" s="39">
        <v>23000</v>
      </c>
      <c r="F8">
        <v>6</v>
      </c>
      <c r="G8" s="39">
        <v>138000</v>
      </c>
    </row>
    <row r="9" spans="2:7" outlineLevel="3">
      <c r="B9" t="s">
        <v>13</v>
      </c>
      <c r="C9" t="s">
        <v>9</v>
      </c>
      <c r="D9" s="38">
        <v>43926</v>
      </c>
      <c r="E9" s="39">
        <v>16000</v>
      </c>
      <c r="F9">
        <v>2</v>
      </c>
      <c r="G9" s="39">
        <v>32000</v>
      </c>
    </row>
    <row r="10" spans="2:7" outlineLevel="3">
      <c r="B10" t="s">
        <v>18</v>
      </c>
      <c r="C10" t="s">
        <v>9</v>
      </c>
      <c r="D10" s="38">
        <v>43866</v>
      </c>
      <c r="E10" s="39">
        <v>21000</v>
      </c>
      <c r="F10">
        <v>15</v>
      </c>
      <c r="G10" s="39">
        <v>315000</v>
      </c>
    </row>
    <row r="11" spans="2:7" outlineLevel="3">
      <c r="B11" t="s">
        <v>13</v>
      </c>
      <c r="C11" t="s">
        <v>9</v>
      </c>
      <c r="D11" s="38">
        <v>43839</v>
      </c>
      <c r="E11" s="39">
        <v>16000</v>
      </c>
      <c r="F11">
        <v>5</v>
      </c>
      <c r="G11" s="39">
        <v>80000</v>
      </c>
    </row>
    <row r="12" spans="2:7" outlineLevel="2">
      <c r="C12" s="40" t="s">
        <v>72</v>
      </c>
      <c r="D12" s="38"/>
      <c r="E12" s="39"/>
      <c r="F12">
        <f>SUBTOTAL(1,F4:F11)</f>
        <v>11.75</v>
      </c>
      <c r="G12" s="39">
        <f>SUBTOTAL(1,G4:G11)</f>
        <v>233625</v>
      </c>
    </row>
    <row r="13" spans="2:7" outlineLevel="1">
      <c r="C13" s="40" t="s">
        <v>68</v>
      </c>
      <c r="D13" s="38"/>
      <c r="E13" s="39"/>
      <c r="F13">
        <f>SUBTOTAL(9,F4:F11)</f>
        <v>94</v>
      </c>
      <c r="G13" s="39">
        <f>SUBTOTAL(9,G4:G11)</f>
        <v>1869000</v>
      </c>
    </row>
    <row r="14" spans="2:7" outlineLevel="3">
      <c r="B14" t="s">
        <v>8</v>
      </c>
      <c r="C14" t="s">
        <v>7</v>
      </c>
      <c r="D14" s="38">
        <v>44027</v>
      </c>
      <c r="E14" s="39">
        <v>15000</v>
      </c>
      <c r="F14">
        <v>19</v>
      </c>
      <c r="G14" s="39">
        <v>285000</v>
      </c>
    </row>
    <row r="15" spans="2:7" outlineLevel="3">
      <c r="B15" t="s">
        <v>8</v>
      </c>
      <c r="C15" t="s">
        <v>7</v>
      </c>
      <c r="D15" s="38">
        <v>43991</v>
      </c>
      <c r="E15" s="39">
        <v>15000</v>
      </c>
      <c r="F15">
        <v>3</v>
      </c>
      <c r="G15" s="39">
        <v>45000</v>
      </c>
    </row>
    <row r="16" spans="2:7" outlineLevel="3">
      <c r="B16" t="s">
        <v>8</v>
      </c>
      <c r="C16" t="s">
        <v>7</v>
      </c>
      <c r="D16" s="38">
        <v>43914</v>
      </c>
      <c r="E16" s="39">
        <v>15000</v>
      </c>
      <c r="F16">
        <v>5</v>
      </c>
      <c r="G16" s="39">
        <v>75000</v>
      </c>
    </row>
    <row r="17" spans="2:7" outlineLevel="2">
      <c r="C17" s="40" t="s">
        <v>73</v>
      </c>
      <c r="D17" s="38"/>
      <c r="E17" s="39"/>
      <c r="F17">
        <f>SUBTOTAL(1,F14:F16)</f>
        <v>9</v>
      </c>
      <c r="G17" s="39">
        <f>SUBTOTAL(1,G14:G16)</f>
        <v>135000</v>
      </c>
    </row>
    <row r="18" spans="2:7" outlineLevel="1">
      <c r="C18" s="40" t="s">
        <v>69</v>
      </c>
      <c r="D18" s="38"/>
      <c r="E18" s="39"/>
      <c r="F18">
        <f>SUBTOTAL(9,F14:F16)</f>
        <v>27</v>
      </c>
      <c r="G18" s="39">
        <f>SUBTOTAL(9,G14:G16)</f>
        <v>405000</v>
      </c>
    </row>
    <row r="19" spans="2:7" outlineLevel="3">
      <c r="B19" t="s">
        <v>16</v>
      </c>
      <c r="C19" t="s">
        <v>11</v>
      </c>
      <c r="D19" s="38">
        <v>44057</v>
      </c>
      <c r="E19" s="39">
        <v>19900</v>
      </c>
      <c r="F19">
        <v>5</v>
      </c>
      <c r="G19" s="39">
        <v>99500</v>
      </c>
    </row>
    <row r="20" spans="2:7" outlineLevel="3">
      <c r="B20" t="s">
        <v>16</v>
      </c>
      <c r="C20" t="s">
        <v>11</v>
      </c>
      <c r="D20" s="38">
        <v>43990</v>
      </c>
      <c r="E20" s="39">
        <v>19900</v>
      </c>
      <c r="F20">
        <v>9</v>
      </c>
      <c r="G20" s="39">
        <v>179100</v>
      </c>
    </row>
    <row r="21" spans="2:7" outlineLevel="3">
      <c r="B21" t="s">
        <v>12</v>
      </c>
      <c r="C21" t="s">
        <v>11</v>
      </c>
      <c r="D21" s="38">
        <v>43962</v>
      </c>
      <c r="E21" s="39">
        <v>31000</v>
      </c>
      <c r="F21">
        <v>2</v>
      </c>
      <c r="G21" s="39">
        <v>62000</v>
      </c>
    </row>
    <row r="22" spans="2:7" outlineLevel="3">
      <c r="B22" t="s">
        <v>12</v>
      </c>
      <c r="C22" t="s">
        <v>11</v>
      </c>
      <c r="D22" s="38">
        <v>43958</v>
      </c>
      <c r="E22" s="39">
        <v>31000</v>
      </c>
      <c r="F22">
        <v>21</v>
      </c>
      <c r="G22" s="39">
        <v>651000</v>
      </c>
    </row>
    <row r="23" spans="2:7" outlineLevel="3">
      <c r="B23" t="s">
        <v>16</v>
      </c>
      <c r="C23" t="s">
        <v>11</v>
      </c>
      <c r="D23" s="38">
        <v>43926</v>
      </c>
      <c r="E23" s="39">
        <v>19900</v>
      </c>
      <c r="F23">
        <v>19</v>
      </c>
      <c r="G23" s="39">
        <v>378100</v>
      </c>
    </row>
    <row r="24" spans="2:7" outlineLevel="3">
      <c r="B24" t="s">
        <v>12</v>
      </c>
      <c r="C24" t="s">
        <v>11</v>
      </c>
      <c r="D24" s="38">
        <v>43923</v>
      </c>
      <c r="E24" s="39">
        <v>31000</v>
      </c>
      <c r="F24">
        <v>6</v>
      </c>
      <c r="G24" s="39">
        <v>186000</v>
      </c>
    </row>
    <row r="25" spans="2:7" outlineLevel="3">
      <c r="B25" t="s">
        <v>16</v>
      </c>
      <c r="C25" t="s">
        <v>11</v>
      </c>
      <c r="D25" s="38">
        <v>43873</v>
      </c>
      <c r="E25" s="39">
        <v>19900</v>
      </c>
      <c r="F25">
        <v>21</v>
      </c>
      <c r="G25" s="39">
        <v>417900</v>
      </c>
    </row>
    <row r="26" spans="2:7" outlineLevel="3">
      <c r="B26" t="s">
        <v>12</v>
      </c>
      <c r="C26" t="s">
        <v>11</v>
      </c>
      <c r="D26" s="38">
        <v>43862</v>
      </c>
      <c r="E26" s="39">
        <v>31000</v>
      </c>
      <c r="F26">
        <v>27</v>
      </c>
      <c r="G26" s="39">
        <v>837000</v>
      </c>
    </row>
    <row r="27" spans="2:7" outlineLevel="2">
      <c r="C27" s="40" t="s">
        <v>74</v>
      </c>
      <c r="D27" s="38"/>
      <c r="E27" s="39"/>
      <c r="F27">
        <f>SUBTOTAL(1,F19:F26)</f>
        <v>13.75</v>
      </c>
      <c r="G27" s="39">
        <f>SUBTOTAL(1,G19:G26)</f>
        <v>351325</v>
      </c>
    </row>
    <row r="28" spans="2:7" outlineLevel="1">
      <c r="C28" s="40" t="s">
        <v>70</v>
      </c>
      <c r="D28" s="38"/>
      <c r="E28" s="39"/>
      <c r="F28">
        <f>SUBTOTAL(9,F19:F26)</f>
        <v>110</v>
      </c>
      <c r="G28" s="39">
        <f>SUBTOTAL(9,G19:G26)</f>
        <v>2810600</v>
      </c>
    </row>
    <row r="29" spans="2:7" outlineLevel="3">
      <c r="B29" t="s">
        <v>17</v>
      </c>
      <c r="C29" t="s">
        <v>14</v>
      </c>
      <c r="D29" s="38">
        <v>44023</v>
      </c>
      <c r="E29" s="39">
        <v>43000</v>
      </c>
      <c r="F29">
        <v>4</v>
      </c>
      <c r="G29" s="39">
        <v>172000</v>
      </c>
    </row>
    <row r="30" spans="2:7" outlineLevel="3">
      <c r="B30" t="s">
        <v>15</v>
      </c>
      <c r="C30" t="s">
        <v>14</v>
      </c>
      <c r="D30" s="38">
        <v>43991</v>
      </c>
      <c r="E30" s="39">
        <v>35000</v>
      </c>
      <c r="F30">
        <v>3</v>
      </c>
      <c r="G30" s="39">
        <v>105000</v>
      </c>
    </row>
    <row r="31" spans="2:7" outlineLevel="3">
      <c r="B31" t="s">
        <v>15</v>
      </c>
      <c r="C31" t="s">
        <v>14</v>
      </c>
      <c r="D31" s="38">
        <v>43987</v>
      </c>
      <c r="E31" s="39">
        <v>35000</v>
      </c>
      <c r="F31">
        <v>10</v>
      </c>
      <c r="G31" s="39">
        <v>350000</v>
      </c>
    </row>
    <row r="32" spans="2:7" outlineLevel="3">
      <c r="B32" t="s">
        <v>17</v>
      </c>
      <c r="C32" t="s">
        <v>14</v>
      </c>
      <c r="D32" s="38">
        <v>43984</v>
      </c>
      <c r="E32" s="39">
        <v>43000</v>
      </c>
      <c r="F32">
        <v>26</v>
      </c>
      <c r="G32" s="39">
        <v>1118000</v>
      </c>
    </row>
    <row r="33" spans="2:7" outlineLevel="3">
      <c r="B33" t="s">
        <v>15</v>
      </c>
      <c r="C33" t="s">
        <v>14</v>
      </c>
      <c r="D33" s="38">
        <v>43970</v>
      </c>
      <c r="E33" s="39">
        <v>35000</v>
      </c>
      <c r="F33">
        <v>11</v>
      </c>
      <c r="G33" s="39">
        <v>385000</v>
      </c>
    </row>
    <row r="34" spans="2:7" outlineLevel="3">
      <c r="B34" t="s">
        <v>17</v>
      </c>
      <c r="C34" t="s">
        <v>14</v>
      </c>
      <c r="D34" s="38">
        <v>43959</v>
      </c>
      <c r="E34" s="39">
        <v>43000</v>
      </c>
      <c r="F34">
        <v>29</v>
      </c>
      <c r="G34" s="39">
        <v>1247000</v>
      </c>
    </row>
    <row r="35" spans="2:7" outlineLevel="2">
      <c r="C35" s="40" t="s">
        <v>75</v>
      </c>
      <c r="D35" s="38"/>
      <c r="E35" s="39"/>
      <c r="F35">
        <f>SUBTOTAL(1,F29:F34)</f>
        <v>13.833333333333334</v>
      </c>
      <c r="G35" s="39">
        <f>SUBTOTAL(1,G29:G34)</f>
        <v>562833.33333333337</v>
      </c>
    </row>
    <row r="36" spans="2:7" outlineLevel="1">
      <c r="C36" s="40" t="s">
        <v>71</v>
      </c>
      <c r="D36" s="38"/>
      <c r="E36" s="39"/>
      <c r="F36">
        <f>SUBTOTAL(9,F29:F34)</f>
        <v>83</v>
      </c>
      <c r="G36" s="39">
        <f>SUBTOTAL(9,G29:G34)</f>
        <v>3377000</v>
      </c>
    </row>
    <row r="37" spans="2:7">
      <c r="C37" s="40" t="s">
        <v>76</v>
      </c>
      <c r="D37" s="38"/>
      <c r="E37" s="39"/>
      <c r="F37">
        <f>SUBTOTAL(1,F4:F34)</f>
        <v>12.56</v>
      </c>
      <c r="G37" s="39">
        <f>SUBTOTAL(1,G4:G34)</f>
        <v>338464</v>
      </c>
    </row>
    <row r="38" spans="2:7">
      <c r="C38" s="40" t="s">
        <v>46</v>
      </c>
      <c r="D38" s="38"/>
      <c r="E38" s="39"/>
      <c r="F38">
        <f>SUBTOTAL(9,F4:F34)</f>
        <v>314</v>
      </c>
      <c r="G38" s="39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>
      <selection activeCell="Q20" sqref="Q20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H19" sqref="H19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1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1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1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1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1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1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1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2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K3" sqref="K3"/>
    </sheetView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황동민</cp:lastModifiedBy>
  <dcterms:created xsi:type="dcterms:W3CDTF">2023-08-09T00:13:15Z</dcterms:created>
  <dcterms:modified xsi:type="dcterms:W3CDTF">2024-07-18T07:20:52Z</dcterms:modified>
</cp:coreProperties>
</file>