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\컴활\2025_기출문제집_컴활1급실기_학습자료_241206 update\2025_기출문제집_컴활1급실기_학습자료_241206 update\02 최신기출유형\04회\"/>
    </mc:Choice>
  </mc:AlternateContent>
  <xr:revisionPtr revIDLastSave="0" documentId="13_ncr:1_{F8835E21-382A-4581-B6BA-B99D88A5AC89}" xr6:coauthVersionLast="47" xr6:coauthVersionMax="47" xr10:uidLastSave="{00000000-0000-0000-0000-000000000000}"/>
  <bookViews>
    <workbookView xWindow="-108" yWindow="-108" windowWidth="23256" windowHeight="12456" firstSheet="2" activeTab="8" xr2:uid="{812066B2-97CF-4D81-BA16-AB7A7A7E7780}"/>
  </bookViews>
  <sheets>
    <sheet name="기본작업-1" sheetId="1" r:id="rId1"/>
    <sheet name="기본작업-2" sheetId="2" r:id="rId2"/>
    <sheet name="계산작업" sheetId="3" r:id="rId3"/>
    <sheet name="Sheet1" sheetId="9" r:id="rId4"/>
    <sheet name="분석작업-1" sheetId="4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'기본작업-1'!$A$2:$F$28</definedName>
    <definedName name="_xleta.MONTH" hidden="1" xlm="1">#NAME?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0" r:id="rId10"/>
    <pivotCache cacheId="1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3" l="1"/>
  <c r="B4" i="3"/>
  <c r="B5" i="3"/>
  <c r="B6" i="3"/>
  <c r="B7" i="3"/>
  <c r="B8" i="3"/>
  <c r="B9" i="3"/>
  <c r="B10" i="3"/>
  <c r="B3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15" i="3"/>
  <c r="K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15" i="3"/>
  <c r="E4" i="3" a="1"/>
  <c r="E4" i="3" s="1"/>
  <c r="E5" i="3" a="1"/>
  <c r="E5" i="3" s="1"/>
  <c r="E3" i="3" a="1"/>
  <c r="E3" i="3" s="1"/>
  <c r="E11" i="7"/>
  <c r="E10" i="7"/>
  <c r="E9" i="7"/>
  <c r="E8" i="7"/>
  <c r="E7" i="7"/>
  <c r="E6" i="7"/>
  <c r="E5" i="7"/>
  <c r="E4" i="7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E11" i="2"/>
  <c r="E10" i="2"/>
  <c r="E9" i="2"/>
  <c r="E8" i="2"/>
  <c r="E7" i="2"/>
  <c r="E6" i="2"/>
  <c r="E5" i="2"/>
  <c r="E4" i="2"/>
  <c r="A31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H20" i="3" a="1"/>
  <c r="H17" i="3" a="1"/>
  <c r="H34" i="3" a="1"/>
  <c r="H15" i="3" a="1"/>
  <c r="H24" i="3" a="1"/>
  <c r="H25" i="3" a="1"/>
  <c r="H38" i="3" a="1"/>
  <c r="H30" i="3" a="1"/>
  <c r="H28" i="3" a="1"/>
  <c r="H29" i="3" a="1"/>
  <c r="H19" i="3" a="1"/>
  <c r="H32" i="3" a="1"/>
  <c r="H37" i="3" a="1"/>
  <c r="H23" i="3" a="1"/>
  <c r="H16" i="3" a="1"/>
  <c r="H36" i="3" a="1"/>
  <c r="H18" i="3" a="1"/>
  <c r="H27" i="3" a="1"/>
  <c r="H40" i="3" a="1"/>
  <c r="H22" i="3" a="1"/>
  <c r="H31" i="3" a="1"/>
  <c r="H33" i="3" a="1"/>
  <c r="H21" i="3" a="1"/>
  <c r="H26" i="3" a="1"/>
  <c r="H35" i="3" a="1"/>
  <c r="H39" i="3" a="1"/>
  <c r="H39" i="3" l="1"/>
  <c r="H35" i="3"/>
  <c r="H31" i="3"/>
  <c r="H27" i="3"/>
  <c r="H23" i="3"/>
  <c r="H19" i="3"/>
  <c r="H38" i="3"/>
  <c r="H34" i="3"/>
  <c r="H30" i="3"/>
  <c r="H26" i="3"/>
  <c r="H22" i="3"/>
  <c r="H18" i="3"/>
  <c r="H37" i="3"/>
  <c r="H29" i="3"/>
  <c r="H25" i="3"/>
  <c r="H17" i="3"/>
  <c r="H33" i="3"/>
  <c r="H21" i="3"/>
  <c r="H40" i="3"/>
  <c r="H36" i="3"/>
  <c r="H32" i="3"/>
  <c r="H28" i="3"/>
  <c r="H24" i="3"/>
  <c r="H20" i="3"/>
  <c r="H16" i="3"/>
  <c r="H1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EEC0F27-4714-4539-BC4B-F3A76C47D5EC}" name="MS Access Database_Query" type="1" refreshedVersion="8" background="1">
    <dbPr connection="DSN=MS Access Database;DBQ=C:\OA\공연관리.accdb;DefaultDir=C:\OA;DriverId=25;FIL=MS Access;MaxBufferSize=2048;PageTimeout=5;" command="SELECT 공연예약.예약번호, 공연예약.공연이름, 공연예약.구분, 공연예약.가격, 공연예약.예매일자, 공연예약.예매수량, 공연예약.총금액_x000d__x000a_FROM `C:\OA\공연관리.accdb`.공연예약 공연예약"/>
  </connection>
  <connection id="2" xr16:uid="{A3FA6C7B-F665-4070-8928-AA50BE64EB29}" name="MS Access Database_Query1" type="1" refreshedVersion="8" background="1">
    <dbPr connection="DSN=MS Access Database;DBQ=C:\OA\공연관리.accdb;DefaultDir=C:\OA;DriverId=25;FIL=MS Access;MaxBufferSize=2048;PageTimeout=5;" command="SELECT 공연예약.예약번호, 공연예약.공연이름, 공연예약.구분, 공연예약.가격, 공연예약.예매일자, 공연예약.예매수량, 공연예약.총금액_x000d__x000a_FROM `C:\OA\공연관리.accdb`.공연예약 공연예약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<sst xmlns="http://schemas.openxmlformats.org/spreadsheetml/2006/main" count="403" uniqueCount="82">
  <si>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</si>
  <si>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</si>
  <si>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</si>
  <si>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</si>
  <si>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</si>
  <si>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</si>
  <si>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</si>
  <si>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</si>
  <si>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</si>
  <si>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</si>
  <si>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</si>
  <si>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</si>
  <si>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</si>
  <si>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</si>
  <si>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</si>
  <si>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</si>
  <si>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</si>
  <si>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</si>
  <si>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</si>
  <si>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</si>
  <si>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</si>
  <si>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</si>
  <si>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</si>
  <si>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</si>
  <si>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</si>
  <si>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</si>
  <si>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</si>
  <si>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</si>
  <si>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</si>
  <si>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</si>
  <si>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</si>
  <si>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</si>
  <si>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</si>
  <si>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</si>
  <si>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</si>
  <si>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</si>
  <si>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</si>
  <si>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</si>
  <si>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</si>
  <si>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</si>
  <si>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</si>
  <si>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</si>
  <si>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</si>
  <si>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</si>
  <si>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</si>
  <si>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</si>
  <si>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</si>
  <si>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총금액</t>
    <phoneticPr fontId="1" type="noConversion"/>
  </si>
  <si>
    <t>예매수량</t>
    <phoneticPr fontId="1" type="noConversion"/>
  </si>
  <si>
    <t>총합계</t>
  </si>
  <si>
    <t>최대 : 예매수량</t>
  </si>
  <si>
    <t>전체 최대 : 예매수량</t>
  </si>
  <si>
    <t>값</t>
  </si>
  <si>
    <t>분기(예매일자)</t>
  </si>
  <si>
    <t>1사분기</t>
  </si>
  <si>
    <t>2사분기</t>
  </si>
  <si>
    <t>3사분기</t>
  </si>
  <si>
    <t>***</t>
  </si>
  <si>
    <t>최대 : 총금액</t>
  </si>
  <si>
    <t>전체 최대 : 총금액</t>
  </si>
  <si>
    <t>1사분기 최대 : 예매수량</t>
  </si>
  <si>
    <t>1사분기 최대 : 총금액</t>
  </si>
  <si>
    <t>2사분기 최대 : 예매수량</t>
  </si>
  <si>
    <t>2사분기 최대 : 총금액</t>
  </si>
  <si>
    <t>3사분기 최대 : 예매수량</t>
  </si>
  <si>
    <t>3사분기 최대 : 총금액</t>
  </si>
  <si>
    <t>가격</t>
    <phoneticPr fontId="1" type="noConversion"/>
  </si>
  <si>
    <t>&gt;=30000</t>
    <phoneticPr fontId="1" type="noConversion"/>
  </si>
  <si>
    <t>&gt;=20</t>
    <phoneticPr fontId="1" type="noConversion"/>
  </si>
  <si>
    <t>2월</t>
  </si>
  <si>
    <t>4월</t>
  </si>
  <si>
    <t>5월</t>
  </si>
  <si>
    <t>6월</t>
  </si>
  <si>
    <t>8월</t>
  </si>
  <si>
    <t>개월(예매일자)</t>
  </si>
  <si>
    <t>1사분기 최소 : 예매수량</t>
  </si>
  <si>
    <t>1사분기 최소 : 총금액</t>
  </si>
  <si>
    <t>2사분기 최소 : 예매수량</t>
  </si>
  <si>
    <t>2사분기 최소 : 총금액</t>
  </si>
  <si>
    <t>3사분기 최소 : 예매수량</t>
  </si>
  <si>
    <t>3사분기 최소 : 총금액</t>
  </si>
  <si>
    <t>구분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</si>
</sst>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0" fontId="0" fillId="0" borderId="8" xfId="0" applyBorder="1">
      <alignment vertical="center"/>
    </xf>
    <xf numFmtId="0" fontId="0" fillId="0" borderId="0" xfId="0" pivotButton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41" fontId="0" fillId="0" borderId="0" xfId="0" applyNumberFormat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layout>
        <c:manualLayout>
          <c:xMode val="edge"/>
          <c:yMode val="edge"/>
          <c:x val="0.36840050573753941"/>
          <c:y val="2.3664638269100743E-2"/>
        </c:manualLayout>
      </c:layout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0-4B45-98DE-9D6397D30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E9A24505-39F1-1FAC-5188-7D55A8592ACD}"/>
            </a:ext>
          </a:extLst>
        </xdr:cNvPr>
        <xdr:cNvSpPr/>
      </xdr:nvSpPr>
      <xdr:spPr>
        <a:xfrm>
          <a:off x="1798320" y="2667000"/>
          <a:ext cx="105156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해제" textlink="">
      <xdr:nvSpPr>
        <xdr:cNvPr id="3" name="육각형 2">
          <a:extLst>
            <a:ext uri="{FF2B5EF4-FFF2-40B4-BE49-F238E27FC236}">
              <a16:creationId xmlns:a16="http://schemas.microsoft.com/office/drawing/2014/main" id="{866BFD1B-23A8-319E-BF40-4E3FF61DE69E}"/>
            </a:ext>
          </a:extLst>
        </xdr:cNvPr>
        <xdr:cNvSpPr/>
      </xdr:nvSpPr>
      <xdr:spPr>
        <a:xfrm>
          <a:off x="2849880" y="2667000"/>
          <a:ext cx="99822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</xdr:row>
          <xdr:rowOff>22860</xdr:rowOff>
        </xdr:from>
        <xdr:to>
          <xdr:col>8</xdr:col>
          <xdr:colOff>845820</xdr:colOff>
          <xdr:row>2</xdr:row>
          <xdr:rowOff>106680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728.44228171296" backgroundQuery="1" createdVersion="8" refreshedVersion="8" minRefreshableVersion="3" recordCount="26" xr:uid="{5FAC2D28-F685-4F16-9F0F-A615334DF432}">
  <cacheSource type="external" connectionId="1"/>
  <cacheFields count="8">
    <cacheField name="예약번호" numFmtId="0" sqlType="4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 sqlType="-9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 sqlType="-9">
      <sharedItems count="4">
        <s v="콘서트"/>
        <s v="무용"/>
        <s v="가족극"/>
        <s v="뮤지컬"/>
      </sharedItems>
    </cacheField>
    <cacheField name="가격" numFmtId="0" sqlType="8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 sqlType="11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7"/>
    </cacheField>
    <cacheField name="예매수량" numFmtId="0" sqlType="8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 sqlType="8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729.937087152779" backgroundQuery="1" createdVersion="8" refreshedVersion="8" minRefreshableVersion="3" recordCount="26" xr:uid="{A6BB4094-AB89-4DFA-8C2D-6F2E69911A7F}">
  <cacheSource type="external" connectionId="2"/>
  <cacheFields count="9">
    <cacheField name="예약번호" numFmtId="0" sqlType="4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 sqlType="-9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 sqlType="-9">
      <sharedItems count="4">
        <s v="콘서트"/>
        <s v="무용"/>
        <s v="가족극"/>
        <s v="뮤지컬"/>
      </sharedItems>
    </cacheField>
    <cacheField name="가격" numFmtId="0" sqlType="8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 sqlType="11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 sqlType="8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 sqlType="8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E97A5DA-7436-4D3B-8252-052495BAD2C1}" name="피벗 테이블1" cacheId="1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A4:F37" firstHeaderRow="1" firstDataRow="2" firstDataCol="3" rowPageCount="1" colPageCount="1"/>
  <pivotFields count="9">
    <pivotField compact="0" showAll="0"/>
    <pivotField axis="axisCol" compact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howAll="0">
      <items count="5">
        <item x="2"/>
        <item x="1"/>
        <item x="3"/>
        <item x="0"/>
        <item t="default"/>
      </items>
    </pivotField>
    <pivotField compact="0" showAll="0"/>
    <pivotField compact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compact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8"/>
    <field x="7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item="2" hier="-1"/>
  </pageFields>
  <dataFields count="2">
    <dataField name="최대 : 예매수량" fld="5" subtotal="max" baseField="7" baseItem="2" numFmtId="41"/>
    <dataField name="최대 : 총금액" fld="6" subtotal="max" baseField="7" baseItem="2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C565A0B-D0D9-42AE-8AB6-EAE1525CD92D}" name="피벗 테이블1" cacheId="0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A4:F40" firstHeaderRow="1" firstDataRow="2" firstDataCol="3" rowPageCount="1" colPageCount="1"/>
  <pivotFields count="8">
    <pivotField compact="0" subtotalTop="0" showAll="0"/>
    <pivotField axis="axisCol" compact="0" subtotalTop="0" showAll="0">
      <items count="9">
        <item h="1" x="0"/>
        <item h="1" x="1"/>
        <item h="1" x="2"/>
        <item h="1" x="3"/>
        <item x="4"/>
        <item x="5"/>
        <item h="1" x="6"/>
        <item h="1" x="7"/>
        <item t="default"/>
      </items>
    </pivotField>
    <pivotField axis="axisPage" compact="0" subtotalTop="0" showAll="0">
      <items count="5">
        <item x="2"/>
        <item x="1"/>
        <item x="3"/>
        <item x="0"/>
        <item t="default"/>
      </items>
    </pivotField>
    <pivotField compact="0" subtotalTop="0" showAll="0"/>
    <pivotField axis="axisRow" compact="0" subtotalTop="0" showAll="0" defaultSubtotal="0">
      <items count="22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</items>
    </pivotField>
    <pivotField dataField="1" compact="0" subtotalTop="0" showAll="0"/>
    <pivotField dataField="1" compact="0" subtotalTop="0" showAll="0"/>
    <pivotField axis="axisRow" compact="0" subtotalTop="0" showAll="0">
      <items count="7">
        <item x="0"/>
        <item x="1"/>
        <item x="2"/>
        <item x="3"/>
        <item x="4"/>
        <item x="5"/>
        <item t="default"/>
      </items>
    </pivotField>
  </pivotFields>
  <rowFields count="3">
    <field x="7"/>
    <field x="4"/>
    <field x="-2"/>
  </rowFields>
  <rowItems count="35">
    <i>
      <x v="1"/>
    </i>
    <i r="1">
      <x v="1"/>
    </i>
    <i r="2">
      <x/>
    </i>
    <i r="2" i="1">
      <x v="1"/>
    </i>
    <i r="1">
      <x v="3"/>
    </i>
    <i r="2">
      <x/>
    </i>
    <i r="2" i="1">
      <x v="1"/>
    </i>
    <i t="default">
      <x v="1"/>
    </i>
    <i t="default" i="1">
      <x v="1"/>
    </i>
    <i>
      <x v="2"/>
    </i>
    <i r="1">
      <x v="5"/>
    </i>
    <i r="2">
      <x/>
    </i>
    <i r="2" i="1">
      <x v="1"/>
    </i>
    <i r="1">
      <x v="6"/>
    </i>
    <i r="2">
      <x/>
    </i>
    <i r="2" i="1">
      <x v="1"/>
    </i>
    <i r="1">
      <x v="10"/>
    </i>
    <i r="2">
      <x/>
    </i>
    <i r="2" i="1">
      <x v="1"/>
    </i>
    <i r="1">
      <x v="12"/>
    </i>
    <i r="2">
      <x/>
    </i>
    <i r="2" i="1">
      <x v="1"/>
    </i>
    <i r="1">
      <x v="16"/>
    </i>
    <i r="2">
      <x/>
    </i>
    <i r="2" i="1">
      <x v="1"/>
    </i>
    <i t="default">
      <x v="2"/>
    </i>
    <i t="default" i="1">
      <x v="2"/>
    </i>
    <i>
      <x v="3"/>
    </i>
    <i r="1">
      <x v="21"/>
    </i>
    <i r="2">
      <x/>
    </i>
    <i r="2" i="1">
      <x v="1"/>
    </i>
    <i t="default">
      <x v="3"/>
    </i>
    <i t="default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item="2" hier="-1"/>
  </pageFields>
  <dataFields count="2">
    <dataField name="최대 : 예매수량" fld="5" subtotal="max" baseField="7" baseItem="1" numFmtId="41"/>
    <dataField name="최대 : 총금액" fld="6" subtotal="max" baseField="7" baseItem="1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workbookViewId="0">
      <selection activeCell="H9" sqref="H9"/>
    </sheetView>
  </sheetViews>
  <sheetFormatPr defaultRowHeight="17.399999999999999"/>
  <cols>
    <col min="1" max="1" width="12.59765625" customWidth="1"/>
    <col min="3" max="3" width="13" bestFit="1" customWidth="1"/>
    <col min="6" max="6" width="10.89843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46</v>
      </c>
    </row>
    <row r="31" spans="1:6">
      <c r="A31" t="b">
        <f>AND(DAY($A3)&gt;=20,$E3&gt;=AVERAGE($E$3:$E$28))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>
      <selection activeCell="D6" sqref="D6"/>
    </sheetView>
  </sheetViews>
  <sheetFormatPr defaultRowHeight="17.399999999999999"/>
  <cols>
    <col min="1" max="1" width="8.796875" style="23"/>
    <col min="2" max="2" width="14.69921875" style="23" customWidth="1"/>
    <col min="3" max="3" width="8.796875" style="23"/>
    <col min="4" max="4" width="17" style="23" customWidth="1"/>
    <col min="5" max="5" width="10.69921875" style="23" customWidth="1"/>
    <col min="6" max="16384" width="8.796875" style="23"/>
  </cols>
  <sheetData>
    <row r="2" spans="2:5" ht="18" thickBot="1">
      <c r="B2" s="23" t="s">
        <v>0</v>
      </c>
    </row>
    <row r="3" spans="2:5">
      <c r="B3" s="24" t="s">
        <v>3</v>
      </c>
      <c r="C3" s="25" t="s">
        <v>4</v>
      </c>
      <c r="D3" s="25" t="s">
        <v>19</v>
      </c>
      <c r="E3" s="26" t="s">
        <v>6</v>
      </c>
    </row>
    <row r="4" spans="2:5">
      <c r="B4" s="27" t="s">
        <v>17</v>
      </c>
      <c r="C4" s="28">
        <v>43000</v>
      </c>
      <c r="D4" s="28">
        <v>59</v>
      </c>
      <c r="E4" s="31">
        <f t="shared" ref="E4:E11" si="0">C4*D4</f>
        <v>2537000</v>
      </c>
    </row>
    <row r="5" spans="2:5">
      <c r="B5" s="27" t="s">
        <v>12</v>
      </c>
      <c r="C5" s="28">
        <v>31000</v>
      </c>
      <c r="D5" s="28">
        <v>56</v>
      </c>
      <c r="E5" s="31">
        <f t="shared" si="0"/>
        <v>1736000</v>
      </c>
    </row>
    <row r="6" spans="2:5">
      <c r="B6" s="27" t="s">
        <v>16</v>
      </c>
      <c r="C6" s="28">
        <v>19900</v>
      </c>
      <c r="D6" s="28">
        <v>54</v>
      </c>
      <c r="E6" s="31">
        <f t="shared" si="0"/>
        <v>1074600</v>
      </c>
    </row>
    <row r="7" spans="2:5">
      <c r="B7" s="27" t="s">
        <v>10</v>
      </c>
      <c r="C7" s="28">
        <v>23000</v>
      </c>
      <c r="D7" s="28">
        <v>40</v>
      </c>
      <c r="E7" s="31">
        <f t="shared" si="0"/>
        <v>920000</v>
      </c>
    </row>
    <row r="8" spans="2:5">
      <c r="B8" s="27" t="s">
        <v>13</v>
      </c>
      <c r="C8" s="28">
        <v>16000</v>
      </c>
      <c r="D8" s="28">
        <v>37</v>
      </c>
      <c r="E8" s="31">
        <f t="shared" si="0"/>
        <v>592000</v>
      </c>
    </row>
    <row r="9" spans="2:5">
      <c r="B9" s="27" t="s">
        <v>15</v>
      </c>
      <c r="C9" s="28">
        <v>35000</v>
      </c>
      <c r="D9" s="28">
        <v>27</v>
      </c>
      <c r="E9" s="31">
        <f t="shared" si="0"/>
        <v>945000</v>
      </c>
    </row>
    <row r="10" spans="2:5">
      <c r="B10" s="27" t="s">
        <v>8</v>
      </c>
      <c r="C10" s="28">
        <v>15000</v>
      </c>
      <c r="D10" s="28">
        <v>27</v>
      </c>
      <c r="E10" s="31">
        <f t="shared" si="0"/>
        <v>405000</v>
      </c>
    </row>
    <row r="11" spans="2:5" ht="18" thickBot="1">
      <c r="B11" s="29" t="s">
        <v>18</v>
      </c>
      <c r="C11" s="30">
        <v>21000</v>
      </c>
      <c r="D11" s="30">
        <v>17</v>
      </c>
      <c r="E11" s="32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K40"/>
  <sheetViews>
    <sheetView workbookViewId="0">
      <selection activeCell="D8" sqref="D8:F8"/>
    </sheetView>
  </sheetViews>
  <sheetFormatPr defaultRowHeight="17.399999999999999"/>
  <cols>
    <col min="1" max="1" width="14.5" customWidth="1"/>
    <col min="2" max="2" width="12.3984375" bestFit="1" customWidth="1"/>
    <col min="3" max="3" width="14.19921875" customWidth="1"/>
    <col min="4" max="4" width="14.69921875" customWidth="1"/>
    <col min="5" max="5" width="17.59765625" customWidth="1"/>
    <col min="6" max="6" width="17.3984375" customWidth="1"/>
    <col min="7" max="7" width="12.69921875" customWidth="1"/>
    <col min="8" max="8" width="9.8984375" bestFit="1" customWidth="1"/>
  </cols>
  <sheetData>
    <row r="1" spans="1:11">
      <c r="A1" t="s">
        <v>20</v>
      </c>
      <c r="D1" t="s">
        <v>21</v>
      </c>
    </row>
    <row r="2" spans="1:11">
      <c r="A2" s="3" t="s">
        <v>3</v>
      </c>
      <c r="B2" s="12" t="s">
        <v>22</v>
      </c>
      <c r="D2" s="3" t="s">
        <v>23</v>
      </c>
      <c r="E2" s="12" t="s">
        <v>24</v>
      </c>
    </row>
    <row r="3" spans="1:11">
      <c r="A3" s="3" t="s">
        <v>15</v>
      </c>
      <c r="B3" s="13">
        <f>AVERAGEIFS($F$15:$F$40,$A$15:$A$40,A3,$E$15:$E$40,"&gt;=5")</f>
        <v>367500</v>
      </c>
      <c r="D3" s="3">
        <v>4</v>
      </c>
      <c r="E3" s="10">
        <f t="array" ref="E3">MAXA((MONTH($C$15:$C$40)=D3)*$E$15:$E$40)</f>
        <v>32</v>
      </c>
    </row>
    <row r="4" spans="1:11">
      <c r="A4" s="3" t="s">
        <v>16</v>
      </c>
      <c r="B4" s="13">
        <f t="shared" ref="B4:B10" si="0">AVERAGEIFS($F$15:$F$40,$A$15:$A$40,A4,$E$15:$E$40,"&gt;=5")</f>
        <v>268650</v>
      </c>
      <c r="D4" s="3">
        <v>5</v>
      </c>
      <c r="E4" s="10">
        <f t="array" ref="E4">MAXA((MONTH($C$15:$C$40)=D4)*$E$15:$E$40)</f>
        <v>29</v>
      </c>
    </row>
    <row r="5" spans="1:11">
      <c r="A5" s="3" t="s">
        <v>17</v>
      </c>
      <c r="B5" s="13">
        <f t="shared" si="0"/>
        <v>1182500</v>
      </c>
      <c r="D5" s="3">
        <v>6</v>
      </c>
      <c r="E5" s="10">
        <f t="array" ref="E5">MAXA((MONTH($C$15:$C$40)=D5)*$E$15:$E$40)</f>
        <v>26</v>
      </c>
    </row>
    <row r="6" spans="1:11">
      <c r="A6" s="3" t="s">
        <v>18</v>
      </c>
      <c r="B6" s="13">
        <f t="shared" si="0"/>
        <v>315000</v>
      </c>
    </row>
    <row r="7" spans="1:11">
      <c r="A7" s="3" t="s">
        <v>8</v>
      </c>
      <c r="B7" s="13">
        <f t="shared" si="0"/>
        <v>180000</v>
      </c>
      <c r="D7" s="43" t="s">
        <v>25</v>
      </c>
      <c r="E7" s="44"/>
      <c r="F7" s="45"/>
    </row>
    <row r="8" spans="1:11">
      <c r="A8" s="3" t="s">
        <v>10</v>
      </c>
      <c r="B8" s="13">
        <f t="shared" si="0"/>
        <v>437000</v>
      </c>
      <c r="D8" s="46" t="str">
        <f>TEXT(DCOUNTA(A14:H40,A14,D10:E11),"0개")</f>
        <v>4개</v>
      </c>
      <c r="E8" s="47"/>
      <c r="F8" s="48"/>
    </row>
    <row r="9" spans="1:11">
      <c r="A9" s="3" t="s">
        <v>12</v>
      </c>
      <c r="B9" s="13">
        <f t="shared" si="0"/>
        <v>558000</v>
      </c>
    </row>
    <row r="10" spans="1:11">
      <c r="A10" s="3" t="s">
        <v>13</v>
      </c>
      <c r="B10" s="13">
        <f t="shared" si="0"/>
        <v>280000</v>
      </c>
      <c r="D10" s="14" t="s">
        <v>66</v>
      </c>
      <c r="E10" s="14" t="s">
        <v>48</v>
      </c>
    </row>
    <row r="11" spans="1:11">
      <c r="D11" s="14" t="s">
        <v>67</v>
      </c>
      <c r="E11" s="14" t="s">
        <v>68</v>
      </c>
    </row>
    <row r="13" spans="1:11">
      <c r="A13" t="s">
        <v>26</v>
      </c>
    </row>
    <row r="14" spans="1:11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11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 t="str">
        <f>IF(LEFT(B15,1)="M","뮤지컬",IF(LEFT(B15,1)="C","콘서트","그외"))&amp;"("&amp;COUNTIF($B$15:B15,B15)&amp;")"</f>
        <v>콘서트(1)</v>
      </c>
      <c r="H15" s="16" t="str" cm="1">
        <f t="array" ref="H15">fn할인액(B15,F15)</f>
        <v/>
      </c>
      <c r="I15" t="str">
        <f>IF(LEFT(B15,1)="M","뮤지컬("&amp;COUNTIF($B$15:B15,"M*")&amp;")",IF(LEFT(B15,1)="C","콘서트("&amp;COUNTIF($B$15:B15,"C*")&amp;")","그외("&amp;(COUNTIF($B$15:B15,"&lt;&gt;M*")-COUNTIF($B$15:B15,"C*"))&amp;")"))</f>
        <v>콘서트(1)</v>
      </c>
      <c r="J15">
        <f>COUNTIF($B$15:B15,"&lt;&gt;M*")</f>
        <v>1</v>
      </c>
      <c r="K15">
        <f>COUNTIF($B$15:$B$40,"C*")</f>
        <v>7</v>
      </c>
    </row>
    <row r="16" spans="1:11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 t="str">
        <f>IF(LEFT(B16,1)="M","뮤지컬",IF(LEFT(B16,1)="C","콘서트","그외"))&amp;"("&amp;COUNTIF($B$15:B16,B16)&amp;")"</f>
        <v>뮤지컬(1)</v>
      </c>
      <c r="H16" s="16" cm="1">
        <f t="array" ref="H16">fn할인액(B16,F16)</f>
        <v>56715</v>
      </c>
      <c r="I16" t="str">
        <f>IF(LEFT(B16,1)="M","뮤지컬("&amp;COUNTIF($B$15:B16,"M*")&amp;")",IF(LEFT(B16,1)="C","콘서트("&amp;COUNTIF($B$15:B16,"C*")&amp;")","그외("&amp;(COUNTIF($B$15:B16,"&lt;&gt;M*")-COUNTIF($B$15:B16,"C*"))&amp;")"))</f>
        <v>뮤지컬(1)</v>
      </c>
      <c r="J16">
        <f>COUNTIF($B$15:B16,"&lt;&gt;M*")</f>
        <v>1</v>
      </c>
    </row>
    <row r="17" spans="1:10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 t="str">
        <f>IF(LEFT(B17,1)="M","뮤지컬",IF(LEFT(B17,1)="C","콘서트","그외"))&amp;"("&amp;COUNTIF($B$15:B17,B17)&amp;")"</f>
        <v>콘서트(2)</v>
      </c>
      <c r="H17" s="16" cm="1">
        <f t="array" ref="H17">fn할인액(B17,F17)</f>
        <v>124700</v>
      </c>
      <c r="I17" t="str">
        <f>IF(LEFT(B17,1)="M","뮤지컬("&amp;COUNTIF($B$15:B17,"M*")&amp;")",IF(LEFT(B17,1)="C","콘서트("&amp;COUNTIF($B$15:B17,"C*")&amp;")","그외("&amp;(COUNTIF($B$15:B17,"&lt;&gt;M*")-COUNTIF($B$15:B17,"C*"))&amp;")"))</f>
        <v>콘서트(2)</v>
      </c>
      <c r="J17">
        <f>COUNTIF($B$15:B17,"&lt;&gt;M*")</f>
        <v>2</v>
      </c>
    </row>
    <row r="18" spans="1:10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 t="str">
        <f>IF(LEFT(B18,1)="M","뮤지컬",IF(LEFT(B18,1)="C","콘서트","그외"))&amp;"("&amp;COUNTIF($B$15:B18,B18)&amp;")"</f>
        <v>그외(1)</v>
      </c>
      <c r="H18" s="16" t="str" cm="1">
        <f t="array" ref="H18">fn할인액(B18,F18)</f>
        <v/>
      </c>
      <c r="I18" t="str">
        <f>IF(LEFT(B18,1)="M","뮤지컬("&amp;COUNTIF($B$15:B18,"M*")&amp;")",IF(LEFT(B18,1)="C","콘서트("&amp;COUNTIF($B$15:B18,"C*")&amp;")","그외("&amp;(COUNTIF($B$15:B18,"&lt;&gt;M*")-COUNTIF($B$15:B18,"C*"))&amp;")"))</f>
        <v>그외(1)</v>
      </c>
      <c r="J18">
        <f>COUNTIF($B$15:B18,"&lt;&gt;M*")</f>
        <v>3</v>
      </c>
    </row>
    <row r="19" spans="1:10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 t="str">
        <f>IF(LEFT(B19,1)="M","뮤지컬",IF(LEFT(B19,1)="C","콘서트","그외"))&amp;"("&amp;COUNTIF($B$15:B19,B19)&amp;")"</f>
        <v>그외(1)</v>
      </c>
      <c r="H19" s="16" t="str" cm="1">
        <f t="array" ref="H19">fn할인액(B19,F19)</f>
        <v/>
      </c>
      <c r="I19" t="str">
        <f>IF(LEFT(B19,1)="M","뮤지컬("&amp;COUNTIF($B$15:B19,"M*")&amp;")",IF(LEFT(B19,1)="C","콘서트("&amp;COUNTIF($B$15:B19,"C*")&amp;")","그외("&amp;(COUNTIF($B$15:B19,"&lt;&gt;M*")-COUNTIF($B$15:B19,"C*"))&amp;")"))</f>
        <v>그외(2)</v>
      </c>
      <c r="J19">
        <f>COUNTIF($B$15:B19,"&lt;&gt;M*")</f>
        <v>4</v>
      </c>
    </row>
    <row r="20" spans="1:10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 t="str">
        <f>IF(LEFT(B20,1)="M","뮤지컬",IF(LEFT(B20,1)="C","콘서트","그외"))&amp;"("&amp;COUNTIF($B$15:B20,B20)&amp;")"</f>
        <v>콘서트(3)</v>
      </c>
      <c r="H20" s="16" cm="1">
        <f t="array" ref="H20">fn할인액(B20,F20)</f>
        <v>35000</v>
      </c>
      <c r="I20" t="str">
        <f>IF(LEFT(B20,1)="M","뮤지컬("&amp;COUNTIF($B$15:B20,"M*")&amp;")",IF(LEFT(B20,1)="C","콘서트("&amp;COUNTIF($B$15:B20,"C*")&amp;")","그외("&amp;(COUNTIF($B$15:B20,"&lt;&gt;M*")-COUNTIF($B$15:B20,"C*"))&amp;")"))</f>
        <v>콘서트(3)</v>
      </c>
      <c r="J20">
        <f>COUNTIF($B$15:B20,"&lt;&gt;M*")</f>
        <v>5</v>
      </c>
    </row>
    <row r="21" spans="1:10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 t="str">
        <f>IF(LEFT(B21,1)="M","뮤지컬",IF(LEFT(B21,1)="C","콘서트","그외"))&amp;"("&amp;COUNTIF($B$15:B21,B21)&amp;")"</f>
        <v>그외(2)</v>
      </c>
      <c r="H21" s="16" t="str" cm="1">
        <f t="array" ref="H21">fn할인액(B21,F21)</f>
        <v/>
      </c>
      <c r="I21" t="str">
        <f>IF(LEFT(B21,1)="M","뮤지컬("&amp;COUNTIF($B$15:B21,"M*")&amp;")",IF(LEFT(B21,1)="C","콘서트("&amp;COUNTIF($B$15:B21,"C*")&amp;")","그외("&amp;(COUNTIF($B$15:B21,"&lt;&gt;M*")-COUNTIF($B$15:B21,"C*"))&amp;")"))</f>
        <v>그외(3)</v>
      </c>
      <c r="J21">
        <f>COUNTIF($B$15:B21,"&lt;&gt;M*")</f>
        <v>6</v>
      </c>
    </row>
    <row r="22" spans="1:10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 t="str">
        <f>IF(LEFT(B22,1)="M","뮤지컬",IF(LEFT(B22,1)="C","콘서트","그외"))&amp;"("&amp;COUNTIF($B$15:B22,B22)&amp;")"</f>
        <v>뮤지컬(2)</v>
      </c>
      <c r="H22" s="16" cm="1">
        <f t="array" ref="H22">fn할인액(B22,F22)</f>
        <v>125550</v>
      </c>
      <c r="I22" t="str">
        <f>IF(LEFT(B22,1)="M","뮤지컬("&amp;COUNTIF($B$15:B22,"M*")&amp;")",IF(LEFT(B22,1)="C","콘서트("&amp;COUNTIF($B$15:B22,"C*")&amp;")","그외("&amp;(COUNTIF($B$15:B22,"&lt;&gt;M*")-COUNTIF($B$15:B22,"C*"))&amp;")"))</f>
        <v>뮤지컬(2)</v>
      </c>
      <c r="J22">
        <f>COUNTIF($B$15:B22,"&lt;&gt;M*")</f>
        <v>6</v>
      </c>
    </row>
    <row r="23" spans="1:10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 t="str">
        <f>IF(LEFT(B23,1)="M","뮤지컬",IF(LEFT(B23,1)="C","콘서트","그외"))&amp;"("&amp;COUNTIF($B$15:B23,B23)&amp;")"</f>
        <v>그외(3)</v>
      </c>
      <c r="H23" s="16" t="str" cm="1">
        <f t="array" ref="H23">fn할인액(B23,F23)</f>
        <v/>
      </c>
      <c r="I23" t="str">
        <f>IF(LEFT(B23,1)="M","뮤지컬("&amp;COUNTIF($B$15:B23,"M*")&amp;")",IF(LEFT(B23,1)="C","콘서트("&amp;COUNTIF($B$15:B23,"C*")&amp;")","그외("&amp;(COUNTIF($B$15:B23,"&lt;&gt;M*")-COUNTIF($B$15:B23,"C*"))&amp;")"))</f>
        <v>그외(4)</v>
      </c>
      <c r="J23">
        <f>COUNTIF($B$15:B23,"&lt;&gt;M*")</f>
        <v>7</v>
      </c>
    </row>
    <row r="24" spans="1:10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 t="str">
        <f>IF(LEFT(B24,1)="M","뮤지컬",IF(LEFT(B24,1)="C","콘서트","그외"))&amp;"("&amp;COUNTIF($B$15:B24,B24)&amp;")"</f>
        <v>그외(4)</v>
      </c>
      <c r="H24" s="16" t="str" cm="1">
        <f t="array" ref="H24">fn할인액(B24,F24)</f>
        <v/>
      </c>
      <c r="I24" t="str">
        <f>IF(LEFT(B24,1)="M","뮤지컬("&amp;COUNTIF($B$15:B24,"M*")&amp;")",IF(LEFT(B24,1)="C","콘서트("&amp;COUNTIF($B$15:B24,"C*")&amp;")","그외("&amp;(COUNTIF($B$15:B24,"&lt;&gt;M*")-COUNTIF($B$15:B24,"C*"))&amp;")"))</f>
        <v>그외(5)</v>
      </c>
      <c r="J24">
        <f>COUNTIF($B$15:B24,"&lt;&gt;M*")</f>
        <v>8</v>
      </c>
    </row>
    <row r="25" spans="1:10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 t="str">
        <f>IF(LEFT(B25,1)="M","뮤지컬",IF(LEFT(B25,1)="C","콘서트","그외"))&amp;"("&amp;COUNTIF($B$15:B25,B25)&amp;")"</f>
        <v>뮤지컬(3)</v>
      </c>
      <c r="H25" s="16" cm="1">
        <f t="array" ref="H25">fn할인액(B25,F25)</f>
        <v>62685</v>
      </c>
      <c r="I25" t="str">
        <f>IF(LEFT(B25,1)="M","뮤지컬("&amp;COUNTIF($B$15:B25,"M*")&amp;")",IF(LEFT(B25,1)="C","콘서트("&amp;COUNTIF($B$15:B25,"C*")&amp;")","그외("&amp;(COUNTIF($B$15:B25,"&lt;&gt;M*")-COUNTIF($B$15:B25,"C*"))&amp;")"))</f>
        <v>뮤지컬(3)</v>
      </c>
      <c r="J25">
        <f>COUNTIF($B$15:B25,"&lt;&gt;M*")</f>
        <v>8</v>
      </c>
    </row>
    <row r="26" spans="1:10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 t="str">
        <f>IF(LEFT(B26,1)="M","뮤지컬",IF(LEFT(B26,1)="C","콘서트","그외"))&amp;"("&amp;COUNTIF($B$15:B26,B26)&amp;")"</f>
        <v>콘서트(4)</v>
      </c>
      <c r="H26" s="16" cm="1">
        <f t="array" ref="H26">fn할인액(B26,F26)</f>
        <v>111800</v>
      </c>
      <c r="I26" t="str">
        <f>IF(LEFT(B26,1)="M","뮤지컬("&amp;COUNTIF($B$15:B26,"M*")&amp;")",IF(LEFT(B26,1)="C","콘서트("&amp;COUNTIF($B$15:B26,"C*")&amp;")","그외("&amp;(COUNTIF($B$15:B26,"&lt;&gt;M*")-COUNTIF($B$15:B26,"C*"))&amp;")"))</f>
        <v>콘서트(4)</v>
      </c>
      <c r="J26">
        <f>COUNTIF($B$15:B26,"&lt;&gt;M*")</f>
        <v>9</v>
      </c>
    </row>
    <row r="27" spans="1:10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 t="str">
        <f>IF(LEFT(B27,1)="M","뮤지컬",IF(LEFT(B27,1)="C","콘서트","그외"))&amp;"("&amp;COUNTIF($B$15:B27,B27)&amp;")"</f>
        <v>그외(2)</v>
      </c>
      <c r="H27" s="16" t="str" cm="1">
        <f t="array" ref="H27">fn할인액(B27,F27)</f>
        <v/>
      </c>
      <c r="I27" t="str">
        <f>IF(LEFT(B27,1)="M","뮤지컬("&amp;COUNTIF($B$15:B27,"M*")&amp;")",IF(LEFT(B27,1)="C","콘서트("&amp;COUNTIF($B$15:B27,"C*")&amp;")","그외("&amp;(COUNTIF($B$15:B27,"&lt;&gt;M*")-COUNTIF($B$15:B27,"C*"))&amp;")"))</f>
        <v>그외(6)</v>
      </c>
      <c r="J27">
        <f>COUNTIF($B$15:B27,"&lt;&gt;M*")</f>
        <v>10</v>
      </c>
    </row>
    <row r="28" spans="1:10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 t="str">
        <f>IF(LEFT(B28,1)="M","뮤지컬",IF(LEFT(B28,1)="C","콘서트","그외"))&amp;"("&amp;COUNTIF($B$15:B28,B28)&amp;")"</f>
        <v>그외(5)</v>
      </c>
      <c r="H28" s="16" t="str" cm="1">
        <f t="array" ref="H28">fn할인액(B28,F28)</f>
        <v/>
      </c>
      <c r="I28" t="str">
        <f>IF(LEFT(B28,1)="M","뮤지컬("&amp;COUNTIF($B$15:B28,"M*")&amp;")",IF(LEFT(B28,1)="C","콘서트("&amp;COUNTIF($B$15:B28,"C*")&amp;")","그외("&amp;(COUNTIF($B$15:B28,"&lt;&gt;M*")-COUNTIF($B$15:B28,"C*"))&amp;")"))</f>
        <v>그외(7)</v>
      </c>
      <c r="J28">
        <f>COUNTIF($B$15:B28,"&lt;&gt;M*")</f>
        <v>11</v>
      </c>
    </row>
    <row r="29" spans="1:10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 t="str">
        <f>IF(LEFT(B29,1)="M","뮤지컬",IF(LEFT(B29,1)="C","콘서트","그외"))&amp;"("&amp;COUNTIF($B$15:B29,B29)&amp;")"</f>
        <v>뮤지컬(4)</v>
      </c>
      <c r="H29" s="16" t="str" cm="1">
        <f t="array" ref="H29">fn할인액(B29,F29)</f>
        <v/>
      </c>
      <c r="I29" t="str">
        <f>IF(LEFT(B29,1)="M","뮤지컬("&amp;COUNTIF($B$15:B29,"M*")&amp;")",IF(LEFT(B29,1)="C","콘서트("&amp;COUNTIF($B$15:B29,"C*")&amp;")","그외("&amp;(COUNTIF($B$15:B29,"&lt;&gt;M*")-COUNTIF($B$15:B29,"C*"))&amp;")"))</f>
        <v>뮤지컬(4)</v>
      </c>
      <c r="J29">
        <f>COUNTIF($B$15:B29,"&lt;&gt;M*")</f>
        <v>11</v>
      </c>
    </row>
    <row r="30" spans="1:10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 t="str">
        <f>IF(LEFT(B30,1)="M","뮤지컬",IF(LEFT(B30,1)="C","콘서트","그외"))&amp;"("&amp;COUNTIF($B$15:B30,B30)&amp;")"</f>
        <v>그외(6)</v>
      </c>
      <c r="H30" s="16" t="str" cm="1">
        <f t="array" ref="H30">fn할인액(B30,F30)</f>
        <v/>
      </c>
      <c r="I30" t="str">
        <f>IF(LEFT(B30,1)="M","뮤지컬("&amp;COUNTIF($B$15:B30,"M*")&amp;")",IF(LEFT(B30,1)="C","콘서트("&amp;COUNTIF($B$15:B30,"C*")&amp;")","그외("&amp;(COUNTIF($B$15:B30,"&lt;&gt;M*")-COUNTIF($B$15:B30,"C*"))&amp;")"))</f>
        <v>그외(8)</v>
      </c>
      <c r="J30">
        <f>COUNTIF($B$15:B30,"&lt;&gt;M*")</f>
        <v>12</v>
      </c>
    </row>
    <row r="31" spans="1:10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 t="str">
        <f>IF(LEFT(B31,1)="M","뮤지컬",IF(LEFT(B31,1)="C","콘서트","그외"))&amp;"("&amp;COUNTIF($B$15:B31,B31)&amp;")"</f>
        <v>콘서트(5)</v>
      </c>
      <c r="H31" s="16" t="str" cm="1">
        <f t="array" ref="H31">fn할인액(B31,F31)</f>
        <v/>
      </c>
      <c r="I31" t="str">
        <f>IF(LEFT(B31,1)="M","뮤지컬("&amp;COUNTIF($B$15:B31,"M*")&amp;")",IF(LEFT(B31,1)="C","콘서트("&amp;COUNTIF($B$15:B31,"C*")&amp;")","그외("&amp;(COUNTIF($B$15:B31,"&lt;&gt;M*")-COUNTIF($B$15:B31,"C*"))&amp;")"))</f>
        <v>콘서트(5)</v>
      </c>
      <c r="J31">
        <f>COUNTIF($B$15:B31,"&lt;&gt;M*")</f>
        <v>13</v>
      </c>
    </row>
    <row r="32" spans="1:10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 t="str">
        <f>IF(LEFT(B32,1)="M","뮤지컬",IF(LEFT(B32,1)="C","콘서트","그외"))&amp;"("&amp;COUNTIF($B$15:B32,B32)&amp;")"</f>
        <v>그외(7)</v>
      </c>
      <c r="H32" s="16" t="str" cm="1">
        <f t="array" ref="H32">fn할인액(B32,F32)</f>
        <v/>
      </c>
      <c r="I32" t="str">
        <f>IF(LEFT(B32,1)="M","뮤지컬("&amp;COUNTIF($B$15:B32,"M*")&amp;")",IF(LEFT(B32,1)="C","콘서트("&amp;COUNTIF($B$15:B32,"C*")&amp;")","그외("&amp;(COUNTIF($B$15:B32,"&lt;&gt;M*")-COUNTIF($B$15:B32,"C*"))&amp;")"))</f>
        <v>그외(9)</v>
      </c>
      <c r="J32">
        <f>COUNTIF($B$15:B32,"&lt;&gt;M*")</f>
        <v>14</v>
      </c>
    </row>
    <row r="33" spans="1:10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 t="str">
        <f>IF(LEFT(B33,1)="M","뮤지컬",IF(LEFT(B33,1)="C","콘서트","그외"))&amp;"("&amp;COUNTIF($B$15:B33,B33)&amp;")"</f>
        <v>콘서트(6)</v>
      </c>
      <c r="H33" s="16" cm="1">
        <f t="array" ref="H33">fn할인액(B33,F33)</f>
        <v>38500</v>
      </c>
      <c r="I33" t="str">
        <f>IF(LEFT(B33,1)="M","뮤지컬("&amp;COUNTIF($B$15:B33,"M*")&amp;")",IF(LEFT(B33,1)="C","콘서트("&amp;COUNTIF($B$15:B33,"C*")&amp;")","그외("&amp;(COUNTIF($B$15:B33,"&lt;&gt;M*")-COUNTIF($B$15:B33,"C*"))&amp;")"))</f>
        <v>콘서트(6)</v>
      </c>
      <c r="J33">
        <f>COUNTIF($B$15:B33,"&lt;&gt;M*")</f>
        <v>15</v>
      </c>
    </row>
    <row r="34" spans="1:10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 t="str">
        <f>IF(LEFT(B34,1)="M","뮤지컬",IF(LEFT(B34,1)="C","콘서트","그외"))&amp;"("&amp;COUNTIF($B$15:B34,B34)&amp;")"</f>
        <v>뮤지컬(5)</v>
      </c>
      <c r="H34" s="16" cm="1">
        <f t="array" ref="H34">fn할인액(B34,F34)</f>
        <v>97650</v>
      </c>
      <c r="I34" t="str">
        <f>IF(LEFT(B34,1)="M","뮤지컬("&amp;COUNTIF($B$15:B34,"M*")&amp;")",IF(LEFT(B34,1)="C","콘서트("&amp;COUNTIF($B$15:B34,"C*")&amp;")","그외("&amp;(COUNTIF($B$15:B34,"&lt;&gt;M*")-COUNTIF($B$15:B34,"C*"))&amp;")"))</f>
        <v>뮤지컬(5)</v>
      </c>
      <c r="J34">
        <f>COUNTIF($B$15:B34,"&lt;&gt;M*")</f>
        <v>15</v>
      </c>
    </row>
    <row r="35" spans="1:10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 t="str">
        <f>IF(LEFT(B35,1)="M","뮤지컬",IF(LEFT(B35,1)="C","콘서트","그외"))&amp;"("&amp;COUNTIF($B$15:B35,B35)&amp;")"</f>
        <v>그외(3)</v>
      </c>
      <c r="H35" s="16" t="str" cm="1">
        <f t="array" ref="H35">fn할인액(B35,F35)</f>
        <v/>
      </c>
      <c r="I35" t="str">
        <f>IF(LEFT(B35,1)="M","뮤지컬("&amp;COUNTIF($B$15:B35,"M*")&amp;")",IF(LEFT(B35,1)="C","콘서트("&amp;COUNTIF($B$15:B35,"C*")&amp;")","그외("&amp;(COUNTIF($B$15:B35,"&lt;&gt;M*")-COUNTIF($B$15:B35,"C*"))&amp;")"))</f>
        <v>그외(10)</v>
      </c>
      <c r="J35">
        <f>COUNTIF($B$15:B35,"&lt;&gt;M*")</f>
        <v>16</v>
      </c>
    </row>
    <row r="36" spans="1:10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 t="str">
        <f>IF(LEFT(B36,1)="M","뮤지컬",IF(LEFT(B36,1)="C","콘서트","그외"))&amp;"("&amp;COUNTIF($B$15:B36,B36)&amp;")"</f>
        <v>뮤지컬(6)</v>
      </c>
      <c r="H36" s="16" t="str" cm="1">
        <f t="array" ref="H36">fn할인액(B36,F36)</f>
        <v/>
      </c>
      <c r="I36" t="str">
        <f>IF(LEFT(B36,1)="M","뮤지컬("&amp;COUNTIF($B$15:B36,"M*")&amp;")",IF(LEFT(B36,1)="C","콘서트("&amp;COUNTIF($B$15:B36,"C*")&amp;")","그외("&amp;(COUNTIF($B$15:B36,"&lt;&gt;M*")-COUNTIF($B$15:B36,"C*"))&amp;")"))</f>
        <v>뮤지컬(6)</v>
      </c>
      <c r="J36">
        <f>COUNTIF($B$15:B36,"&lt;&gt;M*")</f>
        <v>16</v>
      </c>
    </row>
    <row r="37" spans="1:10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 t="str">
        <f>IF(LEFT(B37,1)="M","뮤지컬",IF(LEFT(B37,1)="C","콘서트","그외"))&amp;"("&amp;COUNTIF($B$15:B37,B37)&amp;")"</f>
        <v>뮤지컬(7)</v>
      </c>
      <c r="H37" s="16" t="str" cm="1">
        <f t="array" ref="H37">fn할인액(B37,F37)</f>
        <v/>
      </c>
      <c r="I37" t="str">
        <f>IF(LEFT(B37,1)="M","뮤지컬("&amp;COUNTIF($B$15:B37,"M*")&amp;")",IF(LEFT(B37,1)="C","콘서트("&amp;COUNTIF($B$15:B37,"C*")&amp;")","그외("&amp;(COUNTIF($B$15:B37,"&lt;&gt;M*")-COUNTIF($B$15:B37,"C*"))&amp;")"))</f>
        <v>뮤지컬(7)</v>
      </c>
      <c r="J37">
        <f>COUNTIF($B$15:B37,"&lt;&gt;M*")</f>
        <v>16</v>
      </c>
    </row>
    <row r="38" spans="1:10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 t="str">
        <f>IF(LEFT(B38,1)="M","뮤지컬",IF(LEFT(B38,1)="C","콘서트","그외"))&amp;"("&amp;COUNTIF($B$15:B38,B38)&amp;")"</f>
        <v>뮤지컬(8)</v>
      </c>
      <c r="H38" s="16" t="str" cm="1">
        <f t="array" ref="H38">fn할인액(B38,F38)</f>
        <v/>
      </c>
      <c r="I38" t="str">
        <f>IF(LEFT(B38,1)="M","뮤지컬("&amp;COUNTIF($B$15:B38,"M*")&amp;")",IF(LEFT(B38,1)="C","콘서트("&amp;COUNTIF($B$15:B38,"C*")&amp;")","그외("&amp;(COUNTIF($B$15:B38,"&lt;&gt;M*")-COUNTIF($B$15:B38,"C*"))&amp;")"))</f>
        <v>뮤지컬(8)</v>
      </c>
      <c r="J38">
        <f>COUNTIF($B$15:B38,"&lt;&gt;M*")</f>
        <v>16</v>
      </c>
    </row>
    <row r="39" spans="1:10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 t="str">
        <f>IF(LEFT(B39,1)="M","뮤지컬",IF(LEFT(B39,1)="C","콘서트","그외"))&amp;"("&amp;COUNTIF($B$15:B39,B39)&amp;")"</f>
        <v>콘서트(7)</v>
      </c>
      <c r="H39" s="16" t="str" cm="1">
        <f t="array" ref="H39">fn할인액(B39,F39)</f>
        <v/>
      </c>
      <c r="I39" t="str">
        <f>IF(LEFT(B39,1)="M","뮤지컬("&amp;COUNTIF($B$15:B39,"M*")&amp;")",IF(LEFT(B39,1)="C","콘서트("&amp;COUNTIF($B$15:B39,"C*")&amp;")","그외("&amp;(COUNTIF($B$15:B39,"&lt;&gt;M*")-COUNTIF($B$15:B39,"C*"))&amp;")"))</f>
        <v>콘서트(7)</v>
      </c>
      <c r="J39">
        <f>COUNTIF($B$15:B39,"&lt;&gt;M*")</f>
        <v>17</v>
      </c>
    </row>
    <row r="40" spans="1:10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 t="str">
        <f>IF(LEFT(B40,1)="M","뮤지컬",IF(LEFT(B40,1)="C","콘서트","그외"))&amp;"("&amp;COUNTIF($B$15:B40,B40)&amp;")"</f>
        <v>그외(8)</v>
      </c>
      <c r="H40" s="16" t="str" cm="1">
        <f t="array" ref="H40">fn할인액(B40,F40)</f>
        <v/>
      </c>
      <c r="I40" t="str">
        <f>IF(LEFT(B40,1)="M","뮤지컬("&amp;COUNTIF($B$15:B40,"M*")&amp;")",IF(LEFT(B40,1)="C","콘서트("&amp;COUNTIF($B$15:B40,"C*")&amp;")","그외("&amp;(COUNTIF($B$15:B40,"&lt;&gt;M*")-COUNTIF($B$15:B40,"C*"))&amp;")"))</f>
        <v>그외(11)</v>
      </c>
      <c r="J40">
        <f>COUNTIF($B$15:B40,"&lt;&gt;M*")</f>
        <v>18</v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BA919-47D2-4109-9B86-AC68AA93E6C2}">
  <sheetPr codeName="Sheet9"/>
  <dimension ref="A2:F37"/>
  <sheetViews>
    <sheetView topLeftCell="A7" workbookViewId="0">
      <selection activeCell="D12" sqref="D12"/>
    </sheetView>
  </sheetViews>
  <sheetFormatPr defaultRowHeight="17.399999999999999"/>
  <cols>
    <col min="1" max="1" width="24.09765625" bestFit="1" customWidth="1"/>
    <col min="2" max="2" width="11.19921875" bestFit="1" customWidth="1"/>
    <col min="3" max="3" width="14.09765625" bestFit="1" customWidth="1"/>
    <col min="4" max="5" width="12.59765625" bestFit="1" customWidth="1"/>
    <col min="6" max="6" width="9.296875" bestFit="1" customWidth="1"/>
    <col min="7" max="11" width="12.59765625" bestFit="1" customWidth="1"/>
    <col min="12" max="12" width="10.8984375" bestFit="1" customWidth="1"/>
    <col min="13" max="13" width="8.3984375" bestFit="1" customWidth="1"/>
    <col min="14" max="14" width="14.19921875" bestFit="1" customWidth="1"/>
    <col min="15" max="15" width="12.296875" bestFit="1" customWidth="1"/>
    <col min="16" max="16" width="14.19921875" bestFit="1" customWidth="1"/>
    <col min="17" max="17" width="12.296875" bestFit="1" customWidth="1"/>
    <col min="18" max="18" width="18.796875" bestFit="1" customWidth="1"/>
    <col min="19" max="19" width="16.8984375" bestFit="1" customWidth="1"/>
  </cols>
  <sheetData>
    <row r="2" spans="1:6">
      <c r="A2" s="37" t="s">
        <v>2</v>
      </c>
      <c r="B2" t="s">
        <v>11</v>
      </c>
    </row>
    <row r="4" spans="1:6">
      <c r="A4" s="38"/>
      <c r="B4" s="38"/>
      <c r="C4" s="38"/>
      <c r="D4" s="39" t="s">
        <v>3</v>
      </c>
      <c r="E4" s="38"/>
      <c r="F4" s="38"/>
    </row>
    <row r="5" spans="1:6">
      <c r="A5" s="39" t="s">
        <v>53</v>
      </c>
      <c r="B5" s="39" t="s">
        <v>74</v>
      </c>
      <c r="C5" s="39" t="s">
        <v>52</v>
      </c>
      <c r="D5" s="40" t="s">
        <v>12</v>
      </c>
      <c r="E5" s="40" t="s">
        <v>16</v>
      </c>
      <c r="F5" s="40" t="s">
        <v>49</v>
      </c>
    </row>
    <row r="6" spans="1:6">
      <c r="A6" s="38" t="s">
        <v>54</v>
      </c>
      <c r="B6" s="38"/>
      <c r="C6" s="38"/>
      <c r="D6" s="42"/>
      <c r="E6" s="42"/>
      <c r="F6" s="42"/>
    </row>
    <row r="7" spans="1:6">
      <c r="A7" s="38"/>
      <c r="B7" s="38" t="s">
        <v>69</v>
      </c>
      <c r="C7" s="38"/>
      <c r="D7" s="42"/>
      <c r="E7" s="42"/>
      <c r="F7" s="42"/>
    </row>
    <row r="8" spans="1:6">
      <c r="A8" s="38"/>
      <c r="B8" s="38"/>
      <c r="C8" s="38" t="s">
        <v>50</v>
      </c>
      <c r="D8" s="42">
        <v>27</v>
      </c>
      <c r="E8" s="42">
        <v>21</v>
      </c>
      <c r="F8" s="42">
        <v>27</v>
      </c>
    </row>
    <row r="9" spans="1:6">
      <c r="A9" s="38"/>
      <c r="B9" s="38"/>
      <c r="C9" s="38" t="s">
        <v>58</v>
      </c>
      <c r="D9" s="42">
        <v>837000</v>
      </c>
      <c r="E9" s="42">
        <v>417900</v>
      </c>
      <c r="F9" s="42">
        <v>837000</v>
      </c>
    </row>
    <row r="10" spans="1:6">
      <c r="A10" s="38" t="s">
        <v>60</v>
      </c>
      <c r="B10" s="38"/>
      <c r="C10" s="38"/>
      <c r="D10" s="42">
        <v>27</v>
      </c>
      <c r="E10" s="42">
        <v>21</v>
      </c>
      <c r="F10" s="42">
        <v>27</v>
      </c>
    </row>
    <row r="11" spans="1:6">
      <c r="A11" s="38" t="s">
        <v>61</v>
      </c>
      <c r="B11" s="38"/>
      <c r="C11" s="38"/>
      <c r="D11" s="42">
        <v>837000</v>
      </c>
      <c r="E11" s="42">
        <v>417900</v>
      </c>
      <c r="F11" s="42">
        <v>837000</v>
      </c>
    </row>
    <row r="12" spans="1:6">
      <c r="A12" s="38" t="s">
        <v>75</v>
      </c>
      <c r="B12" s="38"/>
      <c r="C12" s="38"/>
      <c r="D12" s="42">
        <v>27</v>
      </c>
      <c r="E12" s="42">
        <v>21</v>
      </c>
      <c r="F12" s="42">
        <v>21</v>
      </c>
    </row>
    <row r="13" spans="1:6">
      <c r="A13" s="38" t="s">
        <v>76</v>
      </c>
      <c r="B13" s="38"/>
      <c r="C13" s="38"/>
      <c r="D13" s="42">
        <v>837000</v>
      </c>
      <c r="E13" s="42">
        <v>417900</v>
      </c>
      <c r="F13" s="42">
        <v>417900</v>
      </c>
    </row>
    <row r="14" spans="1:6">
      <c r="A14" s="38" t="s">
        <v>55</v>
      </c>
      <c r="B14" s="38"/>
      <c r="C14" s="38"/>
      <c r="D14" s="42"/>
      <c r="E14" s="42"/>
      <c r="F14" s="42"/>
    </row>
    <row r="15" spans="1:6">
      <c r="A15" s="38"/>
      <c r="B15" s="38" t="s">
        <v>70</v>
      </c>
      <c r="C15" s="38"/>
      <c r="D15" s="42"/>
      <c r="E15" s="42"/>
      <c r="F15" s="42"/>
    </row>
    <row r="16" spans="1:6">
      <c r="A16" s="38"/>
      <c r="B16" s="38"/>
      <c r="C16" s="38" t="s">
        <v>50</v>
      </c>
      <c r="D16" s="42">
        <v>6</v>
      </c>
      <c r="E16" s="42">
        <v>19</v>
      </c>
      <c r="F16" s="42">
        <v>19</v>
      </c>
    </row>
    <row r="17" spans="1:6">
      <c r="A17" s="38"/>
      <c r="B17" s="38"/>
      <c r="C17" s="38" t="s">
        <v>58</v>
      </c>
      <c r="D17" s="42">
        <v>186000</v>
      </c>
      <c r="E17" s="42">
        <v>378100</v>
      </c>
      <c r="F17" s="42">
        <v>378100</v>
      </c>
    </row>
    <row r="18" spans="1:6">
      <c r="A18" s="38"/>
      <c r="B18" s="38" t="s">
        <v>71</v>
      </c>
      <c r="C18" s="38"/>
      <c r="D18" s="42"/>
      <c r="E18" s="42"/>
      <c r="F18" s="42"/>
    </row>
    <row r="19" spans="1:6">
      <c r="A19" s="38"/>
      <c r="B19" s="38"/>
      <c r="C19" s="38" t="s">
        <v>50</v>
      </c>
      <c r="D19" s="42">
        <v>21</v>
      </c>
      <c r="E19" s="42" t="s">
        <v>57</v>
      </c>
      <c r="F19" s="42">
        <v>21</v>
      </c>
    </row>
    <row r="20" spans="1:6">
      <c r="A20" s="38"/>
      <c r="B20" s="38"/>
      <c r="C20" s="38" t="s">
        <v>58</v>
      </c>
      <c r="D20" s="42">
        <v>651000</v>
      </c>
      <c r="E20" s="42" t="s">
        <v>57</v>
      </c>
      <c r="F20" s="42">
        <v>651000</v>
      </c>
    </row>
    <row r="21" spans="1:6">
      <c r="A21" s="38"/>
      <c r="B21" s="38" t="s">
        <v>72</v>
      </c>
      <c r="C21" s="38"/>
      <c r="D21" s="42"/>
      <c r="E21" s="42"/>
      <c r="F21" s="42"/>
    </row>
    <row r="22" spans="1:6">
      <c r="A22" s="38"/>
      <c r="B22" s="38"/>
      <c r="C22" s="38" t="s">
        <v>50</v>
      </c>
      <c r="D22" s="42" t="s">
        <v>57</v>
      </c>
      <c r="E22" s="42">
        <v>9</v>
      </c>
      <c r="F22" s="42">
        <v>9</v>
      </c>
    </row>
    <row r="23" spans="1:6">
      <c r="A23" s="38"/>
      <c r="B23" s="38"/>
      <c r="C23" s="38" t="s">
        <v>58</v>
      </c>
      <c r="D23" s="42" t="s">
        <v>57</v>
      </c>
      <c r="E23" s="42">
        <v>179100</v>
      </c>
      <c r="F23" s="42">
        <v>179100</v>
      </c>
    </row>
    <row r="24" spans="1:6">
      <c r="A24" s="38" t="s">
        <v>62</v>
      </c>
      <c r="B24" s="38"/>
      <c r="C24" s="38"/>
      <c r="D24" s="42">
        <v>21</v>
      </c>
      <c r="E24" s="42">
        <v>19</v>
      </c>
      <c r="F24" s="42">
        <v>21</v>
      </c>
    </row>
    <row r="25" spans="1:6">
      <c r="A25" s="38" t="s">
        <v>63</v>
      </c>
      <c r="B25" s="38"/>
      <c r="C25" s="38"/>
      <c r="D25" s="42">
        <v>651000</v>
      </c>
      <c r="E25" s="42">
        <v>378100</v>
      </c>
      <c r="F25" s="42">
        <v>651000</v>
      </c>
    </row>
    <row r="26" spans="1:6">
      <c r="A26" s="38" t="s">
        <v>77</v>
      </c>
      <c r="B26" s="38"/>
      <c r="C26" s="38"/>
      <c r="D26" s="42">
        <v>2</v>
      </c>
      <c r="E26" s="42">
        <v>9</v>
      </c>
      <c r="F26" s="42">
        <v>2</v>
      </c>
    </row>
    <row r="27" spans="1:6">
      <c r="A27" s="38" t="s">
        <v>78</v>
      </c>
      <c r="B27" s="38"/>
      <c r="C27" s="38"/>
      <c r="D27" s="42">
        <v>62000</v>
      </c>
      <c r="E27" s="42">
        <v>179100</v>
      </c>
      <c r="F27" s="42">
        <v>62000</v>
      </c>
    </row>
    <row r="28" spans="1:6">
      <c r="A28" s="38" t="s">
        <v>56</v>
      </c>
      <c r="B28" s="38"/>
      <c r="C28" s="38"/>
      <c r="D28" s="42"/>
      <c r="E28" s="42"/>
      <c r="F28" s="42"/>
    </row>
    <row r="29" spans="1:6">
      <c r="A29" s="38"/>
      <c r="B29" s="38" t="s">
        <v>73</v>
      </c>
      <c r="C29" s="38"/>
      <c r="D29" s="42"/>
      <c r="E29" s="42"/>
      <c r="F29" s="42"/>
    </row>
    <row r="30" spans="1:6">
      <c r="A30" s="38"/>
      <c r="B30" s="38"/>
      <c r="C30" s="38" t="s">
        <v>50</v>
      </c>
      <c r="D30" s="42" t="s">
        <v>57</v>
      </c>
      <c r="E30" s="42">
        <v>5</v>
      </c>
      <c r="F30" s="42">
        <v>5</v>
      </c>
    </row>
    <row r="31" spans="1:6">
      <c r="A31" s="38"/>
      <c r="B31" s="38"/>
      <c r="C31" s="38" t="s">
        <v>58</v>
      </c>
      <c r="D31" s="42" t="s">
        <v>57</v>
      </c>
      <c r="E31" s="42">
        <v>99500</v>
      </c>
      <c r="F31" s="42">
        <v>99500</v>
      </c>
    </row>
    <row r="32" spans="1:6">
      <c r="A32" s="38" t="s">
        <v>64</v>
      </c>
      <c r="B32" s="38"/>
      <c r="C32" s="38"/>
      <c r="D32" s="42" t="s">
        <v>57</v>
      </c>
      <c r="E32" s="42">
        <v>5</v>
      </c>
      <c r="F32" s="42">
        <v>5</v>
      </c>
    </row>
    <row r="33" spans="1:6">
      <c r="A33" s="38" t="s">
        <v>65</v>
      </c>
      <c r="B33" s="38"/>
      <c r="C33" s="38"/>
      <c r="D33" s="42" t="s">
        <v>57</v>
      </c>
      <c r="E33" s="42">
        <v>99500</v>
      </c>
      <c r="F33" s="42">
        <v>99500</v>
      </c>
    </row>
    <row r="34" spans="1:6">
      <c r="A34" s="38" t="s">
        <v>79</v>
      </c>
      <c r="B34" s="38"/>
      <c r="C34" s="38"/>
      <c r="D34" s="42" t="s">
        <v>57</v>
      </c>
      <c r="E34" s="42">
        <v>5</v>
      </c>
      <c r="F34" s="42">
        <v>5</v>
      </c>
    </row>
    <row r="35" spans="1:6">
      <c r="A35" s="38" t="s">
        <v>80</v>
      </c>
      <c r="B35" s="38"/>
      <c r="C35" s="38"/>
      <c r="D35" s="42" t="s">
        <v>57</v>
      </c>
      <c r="E35" s="42">
        <v>99500</v>
      </c>
      <c r="F35" s="42">
        <v>99500</v>
      </c>
    </row>
    <row r="36" spans="1:6">
      <c r="A36" s="38" t="s">
        <v>51</v>
      </c>
      <c r="B36" s="38"/>
      <c r="C36" s="38"/>
      <c r="D36" s="42">
        <v>27</v>
      </c>
      <c r="E36" s="42">
        <v>21</v>
      </c>
      <c r="F36" s="42">
        <v>27</v>
      </c>
    </row>
    <row r="37" spans="1:6">
      <c r="A37" s="38" t="s">
        <v>59</v>
      </c>
      <c r="B37" s="38"/>
      <c r="C37" s="38"/>
      <c r="D37" s="42">
        <v>837000</v>
      </c>
      <c r="E37" s="42">
        <v>417900</v>
      </c>
      <c r="F37" s="42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40"/>
  <sheetViews>
    <sheetView workbookViewId="0">
      <selection activeCell="A4" sqref="A4"/>
    </sheetView>
  </sheetViews>
  <sheetFormatPr defaultRowHeight="17.399999999999999"/>
  <cols>
    <col min="1" max="1" width="17.69921875" bestFit="1" customWidth="1"/>
    <col min="2" max="3" width="14.09765625" bestFit="1" customWidth="1"/>
    <col min="4" max="5" width="12.59765625" bestFit="1" customWidth="1"/>
    <col min="6" max="6" width="9.296875" bestFit="1" customWidth="1"/>
    <col min="7" max="10" width="12.59765625" bestFit="1" customWidth="1"/>
    <col min="11" max="11" width="9.296875" bestFit="1" customWidth="1"/>
    <col min="12" max="12" width="12.3984375" bestFit="1" customWidth="1"/>
    <col min="13" max="13" width="7.3984375" bestFit="1" customWidth="1"/>
    <col min="14" max="14" width="14.19921875" bestFit="1" customWidth="1"/>
    <col min="15" max="15" width="10.296875" bestFit="1" customWidth="1"/>
    <col min="16" max="16" width="14.19921875" bestFit="1" customWidth="1"/>
    <col min="17" max="17" width="10.296875" bestFit="1" customWidth="1"/>
    <col min="18" max="18" width="18.796875" bestFit="1" customWidth="1"/>
    <col min="19" max="19" width="14.8984375" bestFit="1" customWidth="1"/>
  </cols>
  <sheetData>
    <row r="2" spans="1:6">
      <c r="A2" s="37" t="s">
        <v>2</v>
      </c>
      <c r="B2" t="s">
        <v>11</v>
      </c>
    </row>
    <row r="4" spans="1:6">
      <c r="A4" s="38"/>
      <c r="B4" s="38"/>
      <c r="C4" s="38"/>
      <c r="D4" s="39" t="s">
        <v>3</v>
      </c>
      <c r="E4" s="38"/>
      <c r="F4" s="38"/>
    </row>
    <row r="5" spans="1:6">
      <c r="A5" s="39" t="s">
        <v>53</v>
      </c>
      <c r="B5" s="39" t="s">
        <v>1</v>
      </c>
      <c r="C5" s="39" t="s">
        <v>52</v>
      </c>
      <c r="D5" s="40" t="s">
        <v>12</v>
      </c>
      <c r="E5" s="40" t="s">
        <v>16</v>
      </c>
      <c r="F5" s="40" t="s">
        <v>49</v>
      </c>
    </row>
    <row r="6" spans="1:6">
      <c r="A6" s="38" t="s">
        <v>54</v>
      </c>
      <c r="B6" s="38"/>
      <c r="C6" s="38"/>
      <c r="D6" s="42"/>
      <c r="E6" s="42"/>
      <c r="F6" s="42"/>
    </row>
    <row r="7" spans="1:6">
      <c r="A7" s="38"/>
      <c r="B7" s="41">
        <v>42767</v>
      </c>
      <c r="C7" s="38"/>
      <c r="D7" s="42"/>
      <c r="E7" s="42"/>
      <c r="F7" s="42"/>
    </row>
    <row r="8" spans="1:6">
      <c r="A8" s="38"/>
      <c r="B8" s="38"/>
      <c r="C8" s="38" t="s">
        <v>50</v>
      </c>
      <c r="D8" s="42">
        <v>27</v>
      </c>
      <c r="E8" s="42" t="s">
        <v>57</v>
      </c>
      <c r="F8" s="42">
        <v>27</v>
      </c>
    </row>
    <row r="9" spans="1:6">
      <c r="A9" s="38"/>
      <c r="B9" s="38"/>
      <c r="C9" s="38" t="s">
        <v>58</v>
      </c>
      <c r="D9" s="42">
        <v>837000</v>
      </c>
      <c r="E9" s="42" t="s">
        <v>57</v>
      </c>
      <c r="F9" s="42">
        <v>837000</v>
      </c>
    </row>
    <row r="10" spans="1:6">
      <c r="A10" s="38"/>
      <c r="B10" s="41">
        <v>42778</v>
      </c>
      <c r="C10" s="38"/>
      <c r="D10" s="42"/>
      <c r="E10" s="42"/>
      <c r="F10" s="42"/>
    </row>
    <row r="11" spans="1:6">
      <c r="A11" s="38"/>
      <c r="B11" s="38"/>
      <c r="C11" s="38" t="s">
        <v>50</v>
      </c>
      <c r="D11" s="42" t="s">
        <v>57</v>
      </c>
      <c r="E11" s="42">
        <v>21</v>
      </c>
      <c r="F11" s="42">
        <v>21</v>
      </c>
    </row>
    <row r="12" spans="1:6">
      <c r="A12" s="38"/>
      <c r="B12" s="38"/>
      <c r="C12" s="38" t="s">
        <v>58</v>
      </c>
      <c r="D12" s="42" t="s">
        <v>57</v>
      </c>
      <c r="E12" s="42">
        <v>417900</v>
      </c>
      <c r="F12" s="42">
        <v>417900</v>
      </c>
    </row>
    <row r="13" spans="1:6">
      <c r="A13" s="38" t="s">
        <v>60</v>
      </c>
      <c r="B13" s="38"/>
      <c r="C13" s="38"/>
      <c r="D13" s="42">
        <v>27</v>
      </c>
      <c r="E13" s="42">
        <v>21</v>
      </c>
      <c r="F13" s="42">
        <v>27</v>
      </c>
    </row>
    <row r="14" spans="1:6">
      <c r="A14" s="38" t="s">
        <v>61</v>
      </c>
      <c r="B14" s="38"/>
      <c r="C14" s="38"/>
      <c r="D14" s="42">
        <v>837000</v>
      </c>
      <c r="E14" s="42">
        <v>417900</v>
      </c>
      <c r="F14" s="42">
        <v>837000</v>
      </c>
    </row>
    <row r="15" spans="1:6">
      <c r="A15" s="38" t="s">
        <v>55</v>
      </c>
      <c r="B15" s="38"/>
      <c r="C15" s="38"/>
      <c r="D15" s="42"/>
      <c r="E15" s="42"/>
      <c r="F15" s="42"/>
    </row>
    <row r="16" spans="1:6">
      <c r="A16" s="38"/>
      <c r="B16" s="41">
        <v>42827</v>
      </c>
      <c r="C16" s="38"/>
      <c r="D16" s="42"/>
      <c r="E16" s="42"/>
      <c r="F16" s="42"/>
    </row>
    <row r="17" spans="1:6">
      <c r="A17" s="38"/>
      <c r="B17" s="38"/>
      <c r="C17" s="38" t="s">
        <v>50</v>
      </c>
      <c r="D17" s="42">
        <v>6</v>
      </c>
      <c r="E17" s="42" t="s">
        <v>57</v>
      </c>
      <c r="F17" s="42">
        <v>6</v>
      </c>
    </row>
    <row r="18" spans="1:6">
      <c r="A18" s="38"/>
      <c r="B18" s="38"/>
      <c r="C18" s="38" t="s">
        <v>58</v>
      </c>
      <c r="D18" s="42">
        <v>186000</v>
      </c>
      <c r="E18" s="42" t="s">
        <v>57</v>
      </c>
      <c r="F18" s="42">
        <v>186000</v>
      </c>
    </row>
    <row r="19" spans="1:6">
      <c r="A19" s="38"/>
      <c r="B19" s="41">
        <v>42830</v>
      </c>
      <c r="C19" s="38"/>
      <c r="D19" s="42"/>
      <c r="E19" s="42"/>
      <c r="F19" s="42"/>
    </row>
    <row r="20" spans="1:6">
      <c r="A20" s="38"/>
      <c r="B20" s="38"/>
      <c r="C20" s="38" t="s">
        <v>50</v>
      </c>
      <c r="D20" s="42" t="s">
        <v>57</v>
      </c>
      <c r="E20" s="42">
        <v>19</v>
      </c>
      <c r="F20" s="42">
        <v>19</v>
      </c>
    </row>
    <row r="21" spans="1:6">
      <c r="A21" s="38"/>
      <c r="B21" s="38"/>
      <c r="C21" s="38" t="s">
        <v>58</v>
      </c>
      <c r="D21" s="42" t="s">
        <v>57</v>
      </c>
      <c r="E21" s="42">
        <v>378100</v>
      </c>
      <c r="F21" s="42">
        <v>378100</v>
      </c>
    </row>
    <row r="22" spans="1:6">
      <c r="A22" s="38"/>
      <c r="B22" s="41">
        <v>42862</v>
      </c>
      <c r="C22" s="38"/>
      <c r="D22" s="42"/>
      <c r="E22" s="42"/>
      <c r="F22" s="42"/>
    </row>
    <row r="23" spans="1:6">
      <c r="A23" s="38"/>
      <c r="B23" s="38"/>
      <c r="C23" s="38" t="s">
        <v>50</v>
      </c>
      <c r="D23" s="42">
        <v>21</v>
      </c>
      <c r="E23" s="42" t="s">
        <v>57</v>
      </c>
      <c r="F23" s="42">
        <v>21</v>
      </c>
    </row>
    <row r="24" spans="1:6">
      <c r="A24" s="38"/>
      <c r="B24" s="38"/>
      <c r="C24" s="38" t="s">
        <v>58</v>
      </c>
      <c r="D24" s="42">
        <v>651000</v>
      </c>
      <c r="E24" s="42" t="s">
        <v>57</v>
      </c>
      <c r="F24" s="42">
        <v>651000</v>
      </c>
    </row>
    <row r="25" spans="1:6">
      <c r="A25" s="38"/>
      <c r="B25" s="41">
        <v>42866</v>
      </c>
      <c r="C25" s="38"/>
      <c r="D25" s="42"/>
      <c r="E25" s="42"/>
      <c r="F25" s="42"/>
    </row>
    <row r="26" spans="1:6">
      <c r="A26" s="38"/>
      <c r="B26" s="38"/>
      <c r="C26" s="38" t="s">
        <v>50</v>
      </c>
      <c r="D26" s="42">
        <v>2</v>
      </c>
      <c r="E26" s="42" t="s">
        <v>57</v>
      </c>
      <c r="F26" s="42">
        <v>2</v>
      </c>
    </row>
    <row r="27" spans="1:6">
      <c r="A27" s="38"/>
      <c r="B27" s="38"/>
      <c r="C27" s="38" t="s">
        <v>58</v>
      </c>
      <c r="D27" s="42">
        <v>62000</v>
      </c>
      <c r="E27" s="42" t="s">
        <v>57</v>
      </c>
      <c r="F27" s="42">
        <v>62000</v>
      </c>
    </row>
    <row r="28" spans="1:6">
      <c r="A28" s="38"/>
      <c r="B28" s="41">
        <v>42894</v>
      </c>
      <c r="C28" s="38"/>
      <c r="D28" s="42"/>
      <c r="E28" s="42"/>
      <c r="F28" s="42"/>
    </row>
    <row r="29" spans="1:6">
      <c r="A29" s="38"/>
      <c r="B29" s="38"/>
      <c r="C29" s="38" t="s">
        <v>50</v>
      </c>
      <c r="D29" s="42" t="s">
        <v>57</v>
      </c>
      <c r="E29" s="42">
        <v>9</v>
      </c>
      <c r="F29" s="42">
        <v>9</v>
      </c>
    </row>
    <row r="30" spans="1:6">
      <c r="A30" s="38"/>
      <c r="B30" s="38"/>
      <c r="C30" s="38" t="s">
        <v>58</v>
      </c>
      <c r="D30" s="42" t="s">
        <v>57</v>
      </c>
      <c r="E30" s="42">
        <v>179100</v>
      </c>
      <c r="F30" s="42">
        <v>179100</v>
      </c>
    </row>
    <row r="31" spans="1:6">
      <c r="A31" s="38" t="s">
        <v>62</v>
      </c>
      <c r="B31" s="38"/>
      <c r="C31" s="38"/>
      <c r="D31" s="42">
        <v>21</v>
      </c>
      <c r="E31" s="42">
        <v>19</v>
      </c>
      <c r="F31" s="42">
        <v>21</v>
      </c>
    </row>
    <row r="32" spans="1:6">
      <c r="A32" s="38" t="s">
        <v>63</v>
      </c>
      <c r="B32" s="38"/>
      <c r="C32" s="38"/>
      <c r="D32" s="42">
        <v>651000</v>
      </c>
      <c r="E32" s="42">
        <v>378100</v>
      </c>
      <c r="F32" s="42">
        <v>651000</v>
      </c>
    </row>
    <row r="33" spans="1:6">
      <c r="A33" s="38" t="s">
        <v>56</v>
      </c>
      <c r="B33" s="38"/>
      <c r="C33" s="38"/>
      <c r="D33" s="42"/>
      <c r="E33" s="42"/>
      <c r="F33" s="42"/>
    </row>
    <row r="34" spans="1:6">
      <c r="A34" s="38"/>
      <c r="B34" s="41">
        <v>42961</v>
      </c>
      <c r="C34" s="38"/>
      <c r="D34" s="42"/>
      <c r="E34" s="42"/>
      <c r="F34" s="42"/>
    </row>
    <row r="35" spans="1:6">
      <c r="A35" s="38"/>
      <c r="B35" s="38"/>
      <c r="C35" s="38" t="s">
        <v>50</v>
      </c>
      <c r="D35" s="42" t="s">
        <v>57</v>
      </c>
      <c r="E35" s="42">
        <v>5</v>
      </c>
      <c r="F35" s="42">
        <v>5</v>
      </c>
    </row>
    <row r="36" spans="1:6">
      <c r="A36" s="38"/>
      <c r="B36" s="38"/>
      <c r="C36" s="38" t="s">
        <v>58</v>
      </c>
      <c r="D36" s="42" t="s">
        <v>57</v>
      </c>
      <c r="E36" s="42">
        <v>99500</v>
      </c>
      <c r="F36" s="42">
        <v>99500</v>
      </c>
    </row>
    <row r="37" spans="1:6">
      <c r="A37" s="38" t="s">
        <v>64</v>
      </c>
      <c r="B37" s="38"/>
      <c r="C37" s="38"/>
      <c r="D37" s="42" t="s">
        <v>57</v>
      </c>
      <c r="E37" s="42">
        <v>5</v>
      </c>
      <c r="F37" s="42">
        <v>5</v>
      </c>
    </row>
    <row r="38" spans="1:6">
      <c r="A38" s="38" t="s">
        <v>65</v>
      </c>
      <c r="B38" s="38"/>
      <c r="C38" s="38"/>
      <c r="D38" s="42" t="s">
        <v>57</v>
      </c>
      <c r="E38" s="42">
        <v>99500</v>
      </c>
      <c r="F38" s="42">
        <v>99500</v>
      </c>
    </row>
    <row r="39" spans="1:6">
      <c r="A39" s="38" t="s">
        <v>51</v>
      </c>
      <c r="B39" s="38"/>
      <c r="C39" s="38"/>
      <c r="D39" s="42">
        <v>27</v>
      </c>
      <c r="E39" s="42">
        <v>21</v>
      </c>
      <c r="F39" s="42">
        <v>27</v>
      </c>
    </row>
    <row r="40" spans="1:6">
      <c r="A40" s="38" t="s">
        <v>59</v>
      </c>
      <c r="B40" s="38"/>
      <c r="C40" s="38"/>
      <c r="D40" s="42">
        <v>837000</v>
      </c>
      <c r="E40" s="42">
        <v>417900</v>
      </c>
      <c r="F40" s="42">
        <v>837000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O28"/>
  <sheetViews>
    <sheetView workbookViewId="0">
      <selection activeCell="M5" sqref="M5"/>
    </sheetView>
  </sheetViews>
  <sheetFormatPr defaultRowHeight="17.399999999999999"/>
  <cols>
    <col min="1" max="1" width="2.19921875" customWidth="1"/>
    <col min="2" max="2" width="13.59765625" customWidth="1"/>
    <col min="4" max="4" width="12" customWidth="1"/>
    <col min="6" max="6" width="10" customWidth="1"/>
    <col min="7" max="7" width="10.8984375" bestFit="1" customWidth="1"/>
    <col min="8" max="8" width="2.19921875" customWidth="1"/>
  </cols>
  <sheetData>
    <row r="2" spans="2:15">
      <c r="B2" t="s">
        <v>0</v>
      </c>
      <c r="I2" t="s">
        <v>45</v>
      </c>
    </row>
    <row r="3" spans="2:15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 t="s">
        <v>81</v>
      </c>
      <c r="J3" s="3" t="s">
        <v>48</v>
      </c>
      <c r="K3" s="3" t="s">
        <v>47</v>
      </c>
    </row>
    <row r="4" spans="2:15">
      <c r="B4" t="s">
        <v>13</v>
      </c>
      <c r="C4" t="s">
        <v>9</v>
      </c>
      <c r="D4" s="33">
        <v>43839</v>
      </c>
      <c r="E4" s="34">
        <v>16000</v>
      </c>
      <c r="F4">
        <v>5</v>
      </c>
      <c r="G4" s="34">
        <v>80000</v>
      </c>
      <c r="I4" s="10" t="s">
        <v>9</v>
      </c>
      <c r="J4" s="10">
        <v>11.75</v>
      </c>
      <c r="K4" s="35">
        <v>1869000</v>
      </c>
    </row>
    <row r="5" spans="2:15">
      <c r="B5" t="s">
        <v>12</v>
      </c>
      <c r="C5" t="s">
        <v>11</v>
      </c>
      <c r="D5" s="33">
        <v>43862</v>
      </c>
      <c r="E5" s="34">
        <v>31000</v>
      </c>
      <c r="F5">
        <v>27</v>
      </c>
      <c r="G5" s="34">
        <v>837000</v>
      </c>
      <c r="I5" s="10" t="s">
        <v>11</v>
      </c>
      <c r="J5" s="10">
        <v>13.75</v>
      </c>
      <c r="K5" s="35">
        <v>2810600</v>
      </c>
      <c r="L5" s="33"/>
      <c r="M5" s="34"/>
      <c r="O5" s="34"/>
    </row>
    <row r="6" spans="2:15">
      <c r="B6" t="s">
        <v>18</v>
      </c>
      <c r="C6" t="s">
        <v>9</v>
      </c>
      <c r="D6" s="33">
        <v>43866</v>
      </c>
      <c r="E6" s="34">
        <v>21000</v>
      </c>
      <c r="F6">
        <v>15</v>
      </c>
      <c r="G6" s="34">
        <v>315000</v>
      </c>
      <c r="I6" s="10" t="s">
        <v>7</v>
      </c>
      <c r="J6" s="10">
        <v>9</v>
      </c>
      <c r="K6" s="35">
        <v>405000</v>
      </c>
      <c r="L6" s="33"/>
      <c r="M6" s="34"/>
      <c r="O6" s="34"/>
    </row>
    <row r="7" spans="2:15">
      <c r="B7" t="s">
        <v>16</v>
      </c>
      <c r="C7" t="s">
        <v>11</v>
      </c>
      <c r="D7" s="33">
        <v>43873</v>
      </c>
      <c r="E7" s="34">
        <v>19900</v>
      </c>
      <c r="F7">
        <v>21</v>
      </c>
      <c r="G7" s="34">
        <v>417900</v>
      </c>
      <c r="I7" s="10" t="s">
        <v>14</v>
      </c>
      <c r="J7" s="10">
        <v>13.833333333333334</v>
      </c>
      <c r="K7" s="35">
        <v>3377000</v>
      </c>
      <c r="L7" s="33"/>
      <c r="M7" s="34"/>
      <c r="O7" s="34"/>
    </row>
    <row r="8" spans="2:15">
      <c r="B8" t="s">
        <v>8</v>
      </c>
      <c r="C8" t="s">
        <v>7</v>
      </c>
      <c r="D8" s="33">
        <v>43914</v>
      </c>
      <c r="E8" s="34">
        <v>15000</v>
      </c>
      <c r="F8">
        <v>5</v>
      </c>
      <c r="G8" s="34">
        <v>75000</v>
      </c>
      <c r="L8" s="33"/>
      <c r="M8" s="34"/>
      <c r="O8" s="34"/>
    </row>
    <row r="9" spans="2:15">
      <c r="B9" t="s">
        <v>12</v>
      </c>
      <c r="C9" t="s">
        <v>11</v>
      </c>
      <c r="D9" s="33">
        <v>43923</v>
      </c>
      <c r="E9" s="34">
        <v>31000</v>
      </c>
      <c r="F9">
        <v>6</v>
      </c>
      <c r="G9" s="34">
        <v>186000</v>
      </c>
    </row>
    <row r="10" spans="2:15">
      <c r="B10" t="s">
        <v>13</v>
      </c>
      <c r="C10" t="s">
        <v>9</v>
      </c>
      <c r="D10" s="33">
        <v>43926</v>
      </c>
      <c r="E10" s="34">
        <v>16000</v>
      </c>
      <c r="F10">
        <v>2</v>
      </c>
      <c r="G10" s="34">
        <v>32000</v>
      </c>
    </row>
    <row r="11" spans="2:15">
      <c r="B11" t="s">
        <v>16</v>
      </c>
      <c r="C11" t="s">
        <v>11</v>
      </c>
      <c r="D11" s="33">
        <v>43926</v>
      </c>
      <c r="E11" s="34">
        <v>19900</v>
      </c>
      <c r="F11">
        <v>19</v>
      </c>
      <c r="G11" s="34">
        <v>378100</v>
      </c>
    </row>
    <row r="12" spans="2:15">
      <c r="B12" t="s">
        <v>10</v>
      </c>
      <c r="C12" t="s">
        <v>9</v>
      </c>
      <c r="D12" s="33">
        <v>43928</v>
      </c>
      <c r="E12" s="34">
        <v>23000</v>
      </c>
      <c r="F12">
        <v>6</v>
      </c>
      <c r="G12" s="34">
        <v>138000</v>
      </c>
    </row>
    <row r="13" spans="2:15">
      <c r="B13" t="s">
        <v>10</v>
      </c>
      <c r="C13" t="s">
        <v>9</v>
      </c>
      <c r="D13" s="33">
        <v>43929</v>
      </c>
      <c r="E13" s="34">
        <v>23000</v>
      </c>
      <c r="F13">
        <v>32</v>
      </c>
      <c r="G13" s="34">
        <v>736000</v>
      </c>
    </row>
    <row r="14" spans="2:15">
      <c r="B14" t="s">
        <v>18</v>
      </c>
      <c r="C14" t="s">
        <v>9</v>
      </c>
      <c r="D14" s="33">
        <v>43954</v>
      </c>
      <c r="E14" s="34">
        <v>21000</v>
      </c>
      <c r="F14">
        <v>2</v>
      </c>
      <c r="G14" s="34">
        <v>42000</v>
      </c>
    </row>
    <row r="15" spans="2:15">
      <c r="B15" t="s">
        <v>12</v>
      </c>
      <c r="C15" t="s">
        <v>11</v>
      </c>
      <c r="D15" s="33">
        <v>43958</v>
      </c>
      <c r="E15" s="34">
        <v>31000</v>
      </c>
      <c r="F15">
        <v>21</v>
      </c>
      <c r="G15" s="34">
        <v>651000</v>
      </c>
    </row>
    <row r="16" spans="2:15">
      <c r="B16" t="s">
        <v>17</v>
      </c>
      <c r="C16" t="s">
        <v>14</v>
      </c>
      <c r="D16" s="33">
        <v>43959</v>
      </c>
      <c r="E16" s="34">
        <v>43000</v>
      </c>
      <c r="F16">
        <v>29</v>
      </c>
      <c r="G16" s="34">
        <v>1247000</v>
      </c>
    </row>
    <row r="17" spans="2:7">
      <c r="B17" t="s">
        <v>12</v>
      </c>
      <c r="C17" t="s">
        <v>11</v>
      </c>
      <c r="D17" s="33">
        <v>43962</v>
      </c>
      <c r="E17" s="34">
        <v>31000</v>
      </c>
      <c r="F17">
        <v>2</v>
      </c>
      <c r="G17" s="34">
        <v>62000</v>
      </c>
    </row>
    <row r="18" spans="2:7">
      <c r="B18" t="s">
        <v>15</v>
      </c>
      <c r="C18" t="s">
        <v>14</v>
      </c>
      <c r="D18" s="33">
        <v>43970</v>
      </c>
      <c r="E18" s="34">
        <v>35000</v>
      </c>
      <c r="F18">
        <v>11</v>
      </c>
      <c r="G18" s="34">
        <v>385000</v>
      </c>
    </row>
    <row r="19" spans="2:7">
      <c r="B19" t="s">
        <v>10</v>
      </c>
      <c r="C19" t="s">
        <v>9</v>
      </c>
      <c r="D19" s="33">
        <v>43984</v>
      </c>
      <c r="E19" s="34">
        <v>23000</v>
      </c>
      <c r="F19">
        <v>2</v>
      </c>
      <c r="G19" s="34">
        <v>46000</v>
      </c>
    </row>
    <row r="20" spans="2:7">
      <c r="B20" t="s">
        <v>17</v>
      </c>
      <c r="C20" t="s">
        <v>14</v>
      </c>
      <c r="D20" s="33">
        <v>43984</v>
      </c>
      <c r="E20" s="34">
        <v>43000</v>
      </c>
      <c r="F20">
        <v>26</v>
      </c>
      <c r="G20" s="34">
        <v>1118000</v>
      </c>
    </row>
    <row r="21" spans="2:7">
      <c r="B21" t="s">
        <v>15</v>
      </c>
      <c r="C21" t="s">
        <v>14</v>
      </c>
      <c r="D21" s="33">
        <v>43987</v>
      </c>
      <c r="E21" s="34">
        <v>35000</v>
      </c>
      <c r="F21">
        <v>10</v>
      </c>
      <c r="G21" s="34">
        <v>350000</v>
      </c>
    </row>
    <row r="22" spans="2:7">
      <c r="B22" t="s">
        <v>16</v>
      </c>
      <c r="C22" t="s">
        <v>11</v>
      </c>
      <c r="D22" s="33">
        <v>43990</v>
      </c>
      <c r="E22" s="34">
        <v>19900</v>
      </c>
      <c r="F22">
        <v>9</v>
      </c>
      <c r="G22" s="34">
        <v>179100</v>
      </c>
    </row>
    <row r="23" spans="2:7">
      <c r="B23" t="s">
        <v>8</v>
      </c>
      <c r="C23" t="s">
        <v>7</v>
      </c>
      <c r="D23" s="33">
        <v>43991</v>
      </c>
      <c r="E23" s="34">
        <v>15000</v>
      </c>
      <c r="F23">
        <v>3</v>
      </c>
      <c r="G23" s="34">
        <v>45000</v>
      </c>
    </row>
    <row r="24" spans="2:7">
      <c r="B24" t="s">
        <v>15</v>
      </c>
      <c r="C24" t="s">
        <v>14</v>
      </c>
      <c r="D24" s="33">
        <v>43991</v>
      </c>
      <c r="E24" s="34">
        <v>35000</v>
      </c>
      <c r="F24">
        <v>3</v>
      </c>
      <c r="G24" s="34">
        <v>105000</v>
      </c>
    </row>
    <row r="25" spans="2:7">
      <c r="B25" t="s">
        <v>13</v>
      </c>
      <c r="C25" t="s">
        <v>9</v>
      </c>
      <c r="D25" s="33">
        <v>44020</v>
      </c>
      <c r="E25" s="34">
        <v>16000</v>
      </c>
      <c r="F25">
        <v>30</v>
      </c>
      <c r="G25" s="34">
        <v>480000</v>
      </c>
    </row>
    <row r="26" spans="2:7">
      <c r="B26" t="s">
        <v>17</v>
      </c>
      <c r="C26" t="s">
        <v>14</v>
      </c>
      <c r="D26" s="33">
        <v>44023</v>
      </c>
      <c r="E26" s="34">
        <v>43000</v>
      </c>
      <c r="F26">
        <v>4</v>
      </c>
      <c r="G26" s="34">
        <v>172000</v>
      </c>
    </row>
    <row r="27" spans="2:7">
      <c r="B27" t="s">
        <v>8</v>
      </c>
      <c r="C27" t="s">
        <v>7</v>
      </c>
      <c r="D27" s="33">
        <v>44027</v>
      </c>
      <c r="E27" s="34">
        <v>15000</v>
      </c>
      <c r="F27">
        <v>19</v>
      </c>
      <c r="G27" s="34">
        <v>285000</v>
      </c>
    </row>
    <row r="28" spans="2:7">
      <c r="B28" t="s">
        <v>16</v>
      </c>
      <c r="C28" t="s">
        <v>11</v>
      </c>
      <c r="D28" s="33">
        <v>44057</v>
      </c>
      <c r="E28" s="34">
        <v>19900</v>
      </c>
      <c r="F28">
        <v>5</v>
      </c>
      <c r="G28" s="34">
        <v>99500</v>
      </c>
    </row>
  </sheetData>
  <dataConsolidate function="average" topLabels="1">
    <dataRefs count="1"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topLeftCell="A3" workbookViewId="0">
      <selection activeCell="K26" sqref="K26"/>
    </sheetView>
  </sheetViews>
  <sheetFormatPr defaultRowHeight="17.399999999999999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K6" sqref="K6"/>
    </sheetView>
  </sheetViews>
  <sheetFormatPr defaultRowHeight="17.399999999999999"/>
  <cols>
    <col min="1" max="1" width="2.19921875" customWidth="1"/>
    <col min="2" max="2" width="13" bestFit="1" customWidth="1"/>
    <col min="3" max="3" width="8.3984375" customWidth="1"/>
    <col min="4" max="4" width="13.796875" bestFit="1" customWidth="1"/>
    <col min="5" max="5" width="13.09765625" customWidth="1"/>
  </cols>
  <sheetData>
    <row r="1" spans="1:5">
      <c r="A1" s="14"/>
      <c r="B1" s="14"/>
      <c r="C1" s="14"/>
      <c r="D1" s="14"/>
      <c r="E1" s="14"/>
    </row>
    <row r="2" spans="1:5" ht="18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10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10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10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10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10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10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10">
        <v>59</v>
      </c>
      <c r="E10" s="18">
        <f t="shared" si="0"/>
        <v>944000</v>
      </c>
    </row>
    <row r="11" spans="1:5" ht="18" thickBot="1">
      <c r="A11" s="14"/>
      <c r="B11" s="11" t="s">
        <v>10</v>
      </c>
      <c r="C11" s="19">
        <v>23000</v>
      </c>
      <c r="D11" s="36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tabSelected="1" workbookViewId="0">
      <selection activeCell="F7" sqref="F7"/>
    </sheetView>
  </sheetViews>
  <sheetFormatPr defaultRowHeight="17.399999999999999"/>
  <cols>
    <col min="1" max="2" width="6.09765625" customWidth="1"/>
    <col min="3" max="3" width="11.09765625" bestFit="1" customWidth="1"/>
    <col min="4" max="4" width="13" bestFit="1" customWidth="1"/>
    <col min="9" max="9" width="11.8984375" customWidth="1"/>
    <col min="10" max="10" width="4.19921875" customWidth="1"/>
    <col min="11" max="11" width="13" bestFit="1" customWidth="1"/>
    <col min="13" max="13" width="9.699218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>
        <v>45729</v>
      </c>
      <c r="D7" s="10" t="s">
        <v>43</v>
      </c>
      <c r="E7" s="10" t="s">
        <v>18</v>
      </c>
      <c r="F7" s="10">
        <v>4</v>
      </c>
      <c r="G7" s="10" t="s">
        <v>9</v>
      </c>
      <c r="H7" s="10">
        <v>21000</v>
      </c>
      <c r="I7" s="10" t="s">
        <v>44</v>
      </c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22860</xdr:colOff>
                <xdr:row>1</xdr:row>
                <xdr:rowOff>22860</xdr:rowOff>
              </from>
              <to>
                <xdr:col>8</xdr:col>
                <xdr:colOff>845820</xdr:colOff>
                <xdr:row>2</xdr:row>
                <xdr:rowOff>106680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Sheet1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이가현</cp:lastModifiedBy>
  <dcterms:created xsi:type="dcterms:W3CDTF">2023-08-09T00:13:15Z</dcterms:created>
  <dcterms:modified xsi:type="dcterms:W3CDTF">2025-03-13T13:58:41Z</dcterms:modified>
</cp:coreProperties>
</file>