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정현진\Desktop\컴활 실기 자료\2025_기출문제집_컴활1급실기_학습자료_241206 update\02 최신기출유형\03회\"/>
    </mc:Choice>
  </mc:AlternateContent>
  <xr:revisionPtr revIDLastSave="0" documentId="13_ncr:1_{B76C638C-4B1D-4A88-A55C-6E23793B43A0}" xr6:coauthVersionLast="47" xr6:coauthVersionMax="47" xr10:uidLastSave="{00000000-0000-0000-0000-000000000000}"/>
  <bookViews>
    <workbookView xWindow="-110" yWindow="-110" windowWidth="25820" windowHeight="15500" activeTab="5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  <definedName name="_xlnm.Print_Area" localSheetId="0">기본작업!$A$1:$H$21</definedName>
  </definedNames>
  <calcPr calcId="191029"/>
  <pivotCaches>
    <pivotCache cacheId="6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2" l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3" i="2"/>
  <c r="I26" i="1"/>
  <c r="D25" i="1"/>
  <c r="C25" i="1"/>
  <c r="B25" i="1"/>
  <c r="A25" i="1"/>
  <c r="B25" i="2" a="1"/>
  <c r="B25" i="2"/>
  <c r="B26" i="2" a="1"/>
  <c r="B26" i="2" s="1"/>
  <c r="B27" i="2" a="1"/>
  <c r="B27" i="2"/>
  <c r="B24" i="2" a="1"/>
  <c r="B24" i="2" s="1"/>
  <c r="H26" i="2"/>
  <c r="I26" i="2"/>
  <c r="G26" i="2"/>
  <c r="C25" i="2" a="1"/>
  <c r="C25" i="2" s="1"/>
  <c r="C26" i="2" a="1"/>
  <c r="C26" i="2" s="1"/>
  <c r="C27" i="2" a="1"/>
  <c r="C27" i="2" s="1"/>
  <c r="C24" i="2" a="1"/>
  <c r="C24" i="2" s="1"/>
  <c r="A23" i="1"/>
  <c r="H4" i="2" a="1"/>
  <c r="H11" i="2" a="1"/>
  <c r="H18" i="2" a="1"/>
  <c r="H5" i="2" a="1"/>
  <c r="H12" i="2" a="1"/>
  <c r="H19" i="2" a="1"/>
  <c r="H6" i="2" a="1"/>
  <c r="H13" i="2" a="1"/>
  <c r="H20" i="2" a="1"/>
  <c r="H7" i="2" a="1"/>
  <c r="H14" i="2" a="1"/>
  <c r="H8" i="2" a="1"/>
  <c r="H15" i="2" a="1"/>
  <c r="H9" i="2" a="1"/>
  <c r="H16" i="2" a="1"/>
  <c r="H10" i="2" a="1"/>
  <c r="H17" i="2" a="1"/>
  <c r="H3" i="2" a="1"/>
  <c r="H17" i="2" l="1"/>
  <c r="H10" i="2"/>
  <c r="H16" i="2"/>
  <c r="H9" i="2"/>
  <c r="H15" i="2"/>
  <c r="H8" i="2"/>
  <c r="H14" i="2"/>
  <c r="H7" i="2"/>
  <c r="H20" i="2"/>
  <c r="H13" i="2"/>
  <c r="H6" i="2"/>
  <c r="H19" i="2"/>
  <c r="H12" i="2"/>
  <c r="H5" i="2"/>
  <c r="H18" i="2"/>
  <c r="H11" i="2"/>
  <c r="H4" i="2"/>
  <c r="H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008286A-951B-40B9-8E2C-98279B0DD4B7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B798188F-52FD-4ADD-9B89-8B29E1A421DE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정현진\Desktop\컴활 실기 자료\2025_기출문제집_컴활1급실기_학습자료_241206 update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<sst xmlns="http://schemas.openxmlformats.org/spreadsheetml/2006/main" count="340" uniqueCount="75">
  <si>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</si>
  <si>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</si>
  <si>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</si>
  <si>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</si>
  <si>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</si>
  <si>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</si>
  <si>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</si>
  <si>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</si>
  <si>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</si>
  <si>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</si>
  <si>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</si>
  <si>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</si>
  <si>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</si>
  <si>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</si>
  <si>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</si>
  <si>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</si>
  <si>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</si>
  <si>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</si>
  <si>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</si>
  <si>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</si>
  <si>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</si>
  <si>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</si>
  <si>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</si>
  <si>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</si>
  <si>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</si>
  <si>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</si>
  <si>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</si>
  <si>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</si>
  <si>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</si>
  <si>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</si>
  <si>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</si>
  <si>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</si>
  <si>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</si>
  <si>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</si>
  <si>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</si>
  <si>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</si>
  <si>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</si>
  <si>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</si>
  <si>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</si>
  <si>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</si>
  <si>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</si>
  <si>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</si>
  <si>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</si>
  <si>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</si>
  <si>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</si>
  <si>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</si>
  <si>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</si>
  <si>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</si>
  <si>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</si>
  <si>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</si>
  <si>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</si>
  <si>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</si>
  <si>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</si>
  <si>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</si>
  <si>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</si>
  <si>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</si>
  <si>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</si>
  <si>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</si>
  <si>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</si>
  <si>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</si>
  <si>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</si>
  <si>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</si>
  <si>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</si>
  <si>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</si>
  <si>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</si>
  <si>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</si>
  <si>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</si>
  <si>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</si>
  <si>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합계: 미수금</t>
  </si>
  <si>
    <t>값</t>
  </si>
  <si>
    <t>전체 합계: 받은금액</t>
  </si>
  <si>
    <t>전체 합계: 미수금</t>
  </si>
  <si>
    <t>2026년 01월 22일 목요일</t>
  </si>
  <si>
    <t>dff</t>
  </si>
  <si>
    <t>일반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</si>
</sst>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0.0%;&quot;*&quot;;&quot;*&quot;"/>
    <numFmt numFmtId="178" formatCode="mm&quot;월&quot;\ dd&quot;일&quot;\ &quot;(&quot;aaa&quot;)&quot;"/>
    <numFmt numFmtId="179" formatCode="mm&quot;월&quot;\ dd&quot;일&quot;&quot;(&quot;aaa&quot;)&quot;"/>
    <numFmt numFmtId="180" formatCode="#,###,,&quot;백&quot;&quot;만&quot;&quot;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3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9" fontId="6" fillId="0" borderId="1" xfId="1" applyNumberFormat="1" applyFont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180" fontId="6" fillId="0" borderId="1" xfId="1" applyNumberFormat="1" applyFont="1" applyBorder="1" applyAlignment="1">
      <alignment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6" fillId="4" borderId="0" xfId="0" applyFont="1" applyFill="1" applyAlignment="1">
      <alignment horizontal="center" vertical="center"/>
    </xf>
    <xf numFmtId="41" fontId="3" fillId="0" borderId="0" xfId="0" applyNumberFormat="1" applyFont="1">
      <alignment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7">
    <dxf>
      <numFmt numFmtId="177" formatCode="0.0%;&quot;*&quot;;&quot;*&quot;"/>
    </dxf>
    <dxf>
      <numFmt numFmtId="177" formatCode="0.0%;&quot;*&quot;;&quot;*&quot;"/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26909135"/>
        <c:axId val="1226908655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midCat"/>
      </c:valAx>
      <c:valAx>
        <c:axId val="1226908655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226909135"/>
        <c:crosses val="max"/>
        <c:crossBetween val="between"/>
      </c:valAx>
      <c:catAx>
        <c:axId val="122690913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226908655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25400</xdr:colOff>
          <xdr:row>2</xdr:row>
          <xdr:rowOff>203200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정현진" refreshedDate="46044.528742824077" backgroundQuery="1" createdVersion="8" refreshedVersion="8" minRefreshableVersion="3" recordCount="0" supportSubquery="1" supportAdvancedDrill="1" xr:uid="{A88014B7-34AE-4317-8180-C7D49B1740A1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3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1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F00AB1E-1738-42D4-837A-B53B87EA7805}" name="피벗 테이블4" cacheId="6" dataOnRows="1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subtotalTop="0" showAll="0" defaultSubtotal="0"/>
    <pivotField dataField="1" compact="0" subtotalTop="0" showAll="0" defaultSubtotal="0"/>
    <pivotField axis="axisCol" compact="0" allDrilled="1" subtotalTop="0" showAll="0" dataSourceSort="1" defaultSubtotal="0" defaultAttributeDrillState="1">
      <items count="4">
        <item x="0"/>
        <item x="1"/>
        <item x="2"/>
        <item x="3"/>
      </items>
    </pivotField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3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1" showDataAs="percentOfCol" baseField="0" baseItem="0" numFmtId="177"/>
    <dataField name="합계: 미수금" fld="2" showDataAs="percentOfCol" baseField="0" baseItem="0" numFmtId="177"/>
  </dataFields>
  <formats count="2">
    <format dxfId="1">
      <pivotArea fieldPosition="0">
        <references count="3">
          <reference field="4294967294" count="1">
            <x v="1"/>
          </reference>
          <reference field="0" count="1" selected="0">
            <x v="0"/>
          </reference>
          <reference field="3" count="1" selected="0">
            <x v="0"/>
          </reference>
        </references>
      </pivotArea>
    </format>
    <format dxfId="0">
      <pivotArea outline="0" fieldPosition="0">
        <references count="1">
          <reference field="4294967294" count="1">
            <x v="1"/>
          </reference>
        </references>
      </pivotArea>
    </format>
  </format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21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I32"/>
  <sheetViews>
    <sheetView zoomScaleNormal="100" workbookViewId="0">
      <selection activeCell="I27" sqref="I27"/>
    </sheetView>
  </sheetViews>
  <sheetFormatPr defaultColWidth="9"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9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9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9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9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9" ht="15.75" customHeight="1">
      <c r="A22" s="1" t="s">
        <v>65</v>
      </c>
    </row>
    <row r="23" spans="1:9" ht="15.75" customHeight="1">
      <c r="A23" s="1" t="b">
        <f>AND(OR(MID(B3,3,1)="A",MID(B3,3,1)="B"),E3&gt;=60000)</f>
        <v>0</v>
      </c>
    </row>
    <row r="25" spans="1:9" ht="15.75" customHeight="1">
      <c r="A25" s="2" t="str">
        <f>B2</f>
        <v>고객코드</v>
      </c>
      <c r="B25" s="2" t="str">
        <f>C2</f>
        <v>대리점명</v>
      </c>
      <c r="C25" s="2" t="str">
        <f>E2</f>
        <v>매출금액</v>
      </c>
      <c r="D25" s="2" t="str">
        <f>F2</f>
        <v>받은금액</v>
      </c>
      <c r="E25" s="2"/>
      <c r="F25" s="2"/>
      <c r="G25" s="2"/>
    </row>
    <row r="26" spans="1:9" ht="15.75" customHeight="1">
      <c r="A26" s="3" t="s">
        <v>7</v>
      </c>
      <c r="B26" s="3" t="s">
        <v>5</v>
      </c>
      <c r="C26" s="4">
        <v>60000</v>
      </c>
      <c r="D26" s="4">
        <v>58200</v>
      </c>
      <c r="I26" s="32">
        <f>G12</f>
        <v>7772</v>
      </c>
    </row>
    <row r="27" spans="1:9" ht="15.75" customHeight="1">
      <c r="A27" s="3" t="s">
        <v>17</v>
      </c>
      <c r="B27" s="3" t="s">
        <v>5</v>
      </c>
      <c r="C27" s="4">
        <v>75600</v>
      </c>
      <c r="D27" s="4">
        <v>45360</v>
      </c>
    </row>
    <row r="28" spans="1:9" ht="15.75" customHeight="1">
      <c r="A28" s="3" t="s">
        <v>45</v>
      </c>
      <c r="B28" s="3" t="s">
        <v>5</v>
      </c>
      <c r="C28" s="4">
        <v>64000</v>
      </c>
      <c r="D28" s="4">
        <v>42240</v>
      </c>
    </row>
    <row r="29" spans="1:9" ht="15.75" customHeight="1">
      <c r="A29" s="3" t="s">
        <v>46</v>
      </c>
      <c r="B29" s="3" t="s">
        <v>20</v>
      </c>
      <c r="C29" s="4">
        <v>84000</v>
      </c>
      <c r="D29" s="4">
        <v>79800</v>
      </c>
    </row>
    <row r="30" spans="1:9" ht="15.75" customHeight="1">
      <c r="A30" s="3" t="s">
        <v>29</v>
      </c>
      <c r="B30" s="3" t="s">
        <v>30</v>
      </c>
      <c r="C30" s="4">
        <v>89000</v>
      </c>
      <c r="D30" s="4">
        <v>66750</v>
      </c>
    </row>
    <row r="31" spans="1:9" ht="15.75" customHeight="1">
      <c r="A31" s="3" t="s">
        <v>33</v>
      </c>
      <c r="B31" s="3" t="s">
        <v>30</v>
      </c>
      <c r="C31" s="4">
        <v>110000</v>
      </c>
      <c r="D31" s="4">
        <v>74800</v>
      </c>
    </row>
    <row r="32" spans="1:9" ht="15.75" customHeight="1">
      <c r="A32" s="3" t="s">
        <v>37</v>
      </c>
      <c r="B32" s="3" t="s">
        <v>5</v>
      </c>
      <c r="C32" s="4">
        <v>94000</v>
      </c>
      <c r="D32" s="4">
        <v>58280</v>
      </c>
    </row>
  </sheetData>
  <phoneticPr fontId="5" type="noConversion"/>
  <conditionalFormatting sqref="A3:G20">
    <cfRule type="expression" dxfId="6" priority="1">
      <formula>AND(LEFT($B3,1)="1",IFERROR(SEARCH("C",$B3),FALSE))</formula>
    </cfRule>
  </conditionalFormatting>
  <printOptions horizontalCentered="1" verticalCentered="1" gridLines="1"/>
  <pageMargins left="0.70866141732283472" right="0.70866141732283472" top="0.74803149606299213" bottom="0.74803149606299213" header="0.31496062992125984" footer="0.31496062992125984"/>
  <pageSetup paperSize="0" orientation="landscape" r:id="rId1"/>
  <headerFooter>
    <oddFooter>&amp;R&amp;N페이지 중 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workbookViewId="0">
      <selection activeCell="I3" sqref="I3:I20"/>
    </sheetView>
  </sheetViews>
  <sheetFormatPr defaultRowHeight="17"/>
  <cols>
    <col min="1" max="1" width="10.83203125" customWidth="1"/>
    <col min="2" max="2" width="11.33203125" bestFit="1" customWidth="1"/>
    <col min="3" max="3" width="15" bestFit="1" customWidth="1"/>
    <col min="9" max="9" width="12.914062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str" cm="1">
        <f t="array" ref="H3">fn비고(B3)</f>
        <v/>
      </c>
      <c r="I3" s="4">
        <f>E3*HLOOKUP(E3,$F$23:$I$25,MATCH(C3,{"합정","신촌"},-1)+1)</f>
        <v>3360</v>
      </c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 t="str" cm="1">
        <f t="array" ref="H4">fn비고(B4)</f>
        <v/>
      </c>
      <c r="I4" s="4">
        <f>E4*HLOOKUP(E4,$F$23:$I$25,MATCH(C4,{"합정","신촌"},-1)+1)</f>
        <v>1750.0000000000002</v>
      </c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 t="str" cm="1">
        <f t="array" ref="H5">fn비고(B5)</f>
        <v>우수고객</v>
      </c>
      <c r="I5" s="4">
        <f>E5*HLOOKUP(E5,$F$23:$I$25,MATCH(C5,{"합정","신촌"},-1)+1)</f>
        <v>2700</v>
      </c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 t="str" cm="1">
        <f t="array" ref="H6">fn비고(B6)</f>
        <v>신규고객</v>
      </c>
      <c r="I6" s="4">
        <f>E6*HLOOKUP(E6,$F$23:$I$25,MATCH(C6,{"합정","신촌"},-1)+1)</f>
        <v>990</v>
      </c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 t="str" cm="1">
        <f t="array" ref="H7">fn비고(B7)</f>
        <v>우수고객</v>
      </c>
      <c r="I7" s="4">
        <f>E7*HLOOKUP(E7,$F$23:$I$25,MATCH(C7,{"합정","신촌"},-1)+1)</f>
        <v>420</v>
      </c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 t="str" cm="1">
        <f t="array" ref="H8">fn비고(B8)</f>
        <v/>
      </c>
      <c r="I8" s="4">
        <f>E8*HLOOKUP(E8,$F$23:$I$25,MATCH(C8,{"합정","신촌"},-1)+1)</f>
        <v>840</v>
      </c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 t="str" cm="1">
        <f t="array" ref="H9">fn비고(B9)</f>
        <v>우수고객</v>
      </c>
      <c r="I9" s="4">
        <f>E9*HLOOKUP(E9,$F$23:$I$25,MATCH(C9,{"합정","신촌"},-1)+1)</f>
        <v>3402</v>
      </c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 t="str" cm="1">
        <f t="array" ref="H10">fn비고(B10)</f>
        <v/>
      </c>
      <c r="I10" s="4">
        <f>E10*HLOOKUP(E10,$F$23:$I$25,MATCH(C10,{"합정","신촌"},-1)+1)</f>
        <v>3192</v>
      </c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 t="str" cm="1">
        <f t="array" ref="H11">fn비고(B11)</f>
        <v/>
      </c>
      <c r="I11" s="4">
        <f>E11*HLOOKUP(E11,$F$23:$I$25,MATCH(C11,{"합정","신촌"},-1)+1)</f>
        <v>1193.3999999999999</v>
      </c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 t="str" cm="1">
        <f t="array" ref="H12">fn비고(B12)</f>
        <v>우수고객</v>
      </c>
      <c r="I12" s="4">
        <f>E12*HLOOKUP(E12,$F$23:$I$25,MATCH(C12,{"합정","신촌"},-1)+1)</f>
        <v>396</v>
      </c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 t="str" cm="1">
        <f t="array" ref="H13">fn비고(B13)</f>
        <v/>
      </c>
      <c r="I13" s="4">
        <f>E13*HLOOKUP(E13,$F$23:$I$25,MATCH(C13,{"합정","신촌"},-1)+1)</f>
        <v>804</v>
      </c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 t="str" cm="1">
        <f t="array" ref="H14">fn비고(B14)</f>
        <v>우수고객</v>
      </c>
      <c r="I14" s="4">
        <f>E14*HLOOKUP(E14,$F$23:$I$25,MATCH(C14,{"합정","신촌"},-1)+1)</f>
        <v>2880</v>
      </c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 t="str" cm="1">
        <f t="array" ref="H15">fn비고(B15)</f>
        <v/>
      </c>
      <c r="I15" s="4">
        <f>E15*HLOOKUP(E15,$F$23:$I$25,MATCH(C15,{"합정","신촌"},-1)+1)</f>
        <v>3560</v>
      </c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 t="str" cm="1">
        <f t="array" ref="H16">fn비고(B16)</f>
        <v/>
      </c>
      <c r="I16" s="4">
        <f>E16*HLOOKUP(E16,$F$23:$I$25,MATCH(C16,{"합정","신촌"},-1)+1)</f>
        <v>5500</v>
      </c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 t="str" cm="1">
        <f t="array" ref="H17">fn비고(B17)</f>
        <v>신규고객</v>
      </c>
      <c r="I17" s="4">
        <f>E17*HLOOKUP(E17,$F$23:$I$25,MATCH(C17,{"합정","신촌"},-1)+1)</f>
        <v>6000</v>
      </c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 t="str" cm="1">
        <f t="array" ref="H18">fn비고(B18)</f>
        <v>우수고객</v>
      </c>
      <c r="I18" s="4">
        <f>E18*HLOOKUP(E18,$F$23:$I$25,MATCH(C18,{"합정","신촌"},-1)+1)</f>
        <v>5170</v>
      </c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 t="str" cm="1">
        <f t="array" ref="H19">fn비고(B19)</f>
        <v/>
      </c>
      <c r="I19" s="4">
        <f>E19*HLOOKUP(E19,$F$23:$I$25,MATCH(C19,{"합정","신촌"},-1)+1)</f>
        <v>360</v>
      </c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 t="str" cm="1">
        <f t="array" ref="H20">fn비고(B20)</f>
        <v/>
      </c>
      <c r="I20" s="4">
        <f>E20*HLOOKUP(E20,$F$23:$I$25,MATCH(C20,{"합정","신촌"},-1)+1)</f>
        <v>380</v>
      </c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 cm="1">
        <f t="array" ref="B24">TEXT(SUM(($D$3:$D$20=$A24)*$E$3:$E$20),"#,###원")</f>
        <v>319,000원</v>
      </c>
      <c r="C24" s="4" t="str">
        <f t="array" ref="C24">INDEX($A$3:$A$20,MATCH(MAX(($D$3:$D$20=$A24)*$G$3:$G$20),($D$3:$D$20=$A24)*$G$3:$G$20,0))</f>
        <v>성은희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 cm="1">
        <f t="array" ref="B25">TEXT(SUM(($D$3:$D$20=$A25)*$E$3:$E$20),"#,###원")</f>
        <v>314,600원</v>
      </c>
      <c r="C25" s="4" t="str">
        <f t="array" ref="C25">INDEX($A$3:$A$20,MATCH(MAX(($D$3:$D$20=$A25)*$G$3:$G$20),($D$3:$D$20=$A25)*$G$3:$G$20,0))</f>
        <v>정상욱</v>
      </c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 cm="1">
        <f t="array" ref="B26">TEXT(SUM(($D$3:$D$20=$A26)*$E$3:$E$20),"#,###원")</f>
        <v>163,800원</v>
      </c>
      <c r="C26" s="4" t="str">
        <f t="array" ref="C26">INDEX($A$3:$A$20,MATCH(MAX(($D$3:$D$20=$A26)*$G$3:$G$20),($D$3:$D$20=$A26)*$G$3:$G$20,0))</f>
        <v>김승철</v>
      </c>
      <c r="D26" s="5"/>
      <c r="E26" s="27" t="s">
        <v>57</v>
      </c>
      <c r="F26" s="28"/>
      <c r="G26" s="13" t="str">
        <f>COUNTIFS($E$3:$E$20,"&lt;=" &amp; G23,$D$3:$D$20,"강석희") &amp; "건"</f>
        <v>1건</v>
      </c>
      <c r="H26" s="13" t="str">
        <f t="shared" ref="H26:I26" si="0">COUNTIFS($E$3:$E$20,"&lt;=" &amp; H23,$D$3:$D$20,"강석희") &amp; "건"</f>
        <v>2건</v>
      </c>
      <c r="I26" s="13" t="str">
        <f t="shared" si="0"/>
        <v>4건</v>
      </c>
    </row>
    <row r="27" spans="1:10">
      <c r="A27" s="3" t="s">
        <v>12</v>
      </c>
      <c r="B27" s="10" t="str" cm="1">
        <f t="array" ref="B27">TEXT(SUM(($D$3:$D$20=$A27)*$E$3:$E$20),"#,###원")</f>
        <v>234,380원</v>
      </c>
      <c r="C27" s="4" t="str">
        <f t="array" ref="C27">INDEX($A$3:$A$20,MATCH(MAX(($D$3:$D$20=$A27)*$G$3:$G$20),($D$3:$D$20=$A27)*$G$3:$G$20,0))</f>
        <v>유순자</v>
      </c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5" priority="3" stopIfTrue="1">
      <formula>(YEAR(TODAY())-(LEFT($D21,2)+1900))&lt;=30</formula>
    </cfRule>
  </conditionalFormatting>
  <conditionalFormatting sqref="C21:C22">
    <cfRule type="expression" dxfId="4" priority="4" stopIfTrue="1">
      <formula>(YEAR(TODAY())-(LEFT($D21,2)+1900))&lt;=30</formula>
    </cfRule>
  </conditionalFormatting>
  <conditionalFormatting sqref="B21:B22">
    <cfRule type="expression" dxfId="3" priority="2" stopIfTrue="1">
      <formula>(YEAR(TODAY())-(LEFT($D21,2)+1900))&lt;=30</formula>
    </cfRule>
  </conditionalFormatting>
  <conditionalFormatting sqref="C21:C22">
    <cfRule type="expression" dxfId="2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D9" sqref="D9"/>
    </sheetView>
  </sheetViews>
  <sheetFormatPr defaultRowHeight="17"/>
  <cols>
    <col min="1" max="1" width="3.08203125" customWidth="1"/>
    <col min="2" max="2" width="10.75" bestFit="1" customWidth="1"/>
    <col min="3" max="3" width="13.5" bestFit="1" customWidth="1"/>
    <col min="4" max="7" width="8.9140625" bestFit="1" customWidth="1"/>
    <col min="8" max="8" width="7.75" bestFit="1" customWidth="1"/>
  </cols>
  <sheetData>
    <row r="2" spans="2:8">
      <c r="D2" s="22" t="s">
        <v>0</v>
      </c>
    </row>
    <row r="3" spans="2:8">
      <c r="B3" s="22" t="s">
        <v>42</v>
      </c>
      <c r="C3" s="22" t="s">
        <v>69</v>
      </c>
      <c r="D3" t="s">
        <v>8</v>
      </c>
      <c r="E3" t="s">
        <v>31</v>
      </c>
      <c r="F3" t="s">
        <v>12</v>
      </c>
      <c r="G3" t="s">
        <v>21</v>
      </c>
      <c r="H3" t="s">
        <v>66</v>
      </c>
    </row>
    <row r="4" spans="2:8">
      <c r="B4" t="s">
        <v>11</v>
      </c>
      <c r="D4" s="23"/>
      <c r="E4" s="23"/>
      <c r="F4" s="23"/>
      <c r="G4" s="23"/>
      <c r="H4" s="23"/>
    </row>
    <row r="5" spans="2:8">
      <c r="C5" t="s">
        <v>67</v>
      </c>
      <c r="D5" s="23">
        <v>8.3033788641265274E-2</v>
      </c>
      <c r="E5" s="23">
        <v>0</v>
      </c>
      <c r="F5" s="23">
        <v>0.79052151762970913</v>
      </c>
      <c r="G5" s="23">
        <v>0</v>
      </c>
      <c r="H5" s="23">
        <v>0.2044985697523716</v>
      </c>
    </row>
    <row r="6" spans="2:8">
      <c r="C6" t="s">
        <v>68</v>
      </c>
      <c r="D6" s="23">
        <v>2.7379400260756193E-2</v>
      </c>
      <c r="E6" s="23">
        <v>0</v>
      </c>
      <c r="F6" s="23">
        <v>0.77422151578643161</v>
      </c>
      <c r="G6" s="23">
        <v>0</v>
      </c>
      <c r="H6" s="23">
        <v>0.18197419385881203</v>
      </c>
    </row>
    <row r="7" spans="2:8">
      <c r="B7" t="s">
        <v>20</v>
      </c>
      <c r="D7" s="23"/>
      <c r="E7" s="23"/>
      <c r="F7" s="23"/>
      <c r="G7" s="23"/>
      <c r="H7" s="23"/>
    </row>
    <row r="8" spans="2:8">
      <c r="C8" t="s">
        <v>67</v>
      </c>
      <c r="D8" s="23">
        <v>0</v>
      </c>
      <c r="E8" s="23">
        <v>0</v>
      </c>
      <c r="F8" s="23">
        <v>0</v>
      </c>
      <c r="G8" s="23">
        <v>1</v>
      </c>
      <c r="H8" s="23">
        <v>0.17543348389916946</v>
      </c>
    </row>
    <row r="9" spans="2:8">
      <c r="C9" t="s">
        <v>68</v>
      </c>
      <c r="D9" s="23">
        <v>0</v>
      </c>
      <c r="E9" s="23">
        <v>0</v>
      </c>
      <c r="F9" s="23">
        <v>0</v>
      </c>
      <c r="G9" s="23">
        <v>1</v>
      </c>
      <c r="H9" s="23">
        <v>0.10643228895179592</v>
      </c>
    </row>
    <row r="10" spans="2:8">
      <c r="B10" t="s">
        <v>30</v>
      </c>
      <c r="D10" s="23"/>
      <c r="E10" s="23"/>
      <c r="F10" s="23"/>
      <c r="G10" s="23"/>
      <c r="H10" s="23"/>
    </row>
    <row r="11" spans="2:8">
      <c r="C11" t="s">
        <v>67</v>
      </c>
      <c r="D11" s="23">
        <v>0</v>
      </c>
      <c r="E11" s="23">
        <v>1</v>
      </c>
      <c r="F11" s="23">
        <v>0</v>
      </c>
      <c r="G11" s="23">
        <v>0</v>
      </c>
      <c r="H11" s="23">
        <v>0.31129294896866239</v>
      </c>
    </row>
    <row r="12" spans="2:8">
      <c r="C12" t="s">
        <v>68</v>
      </c>
      <c r="D12" s="23">
        <v>0</v>
      </c>
      <c r="E12" s="23">
        <v>1</v>
      </c>
      <c r="F12" s="23">
        <v>0</v>
      </c>
      <c r="G12" s="23">
        <v>0</v>
      </c>
      <c r="H12" s="23">
        <v>0.30252848860055015</v>
      </c>
    </row>
    <row r="13" spans="2:8">
      <c r="B13" t="s">
        <v>5</v>
      </c>
      <c r="D13" s="23"/>
      <c r="E13" s="23"/>
      <c r="F13" s="23"/>
      <c r="G13" s="23"/>
      <c r="H13" s="23"/>
    </row>
    <row r="14" spans="2:8">
      <c r="C14" t="s">
        <v>67</v>
      </c>
      <c r="D14" s="23">
        <v>0.91696621135873468</v>
      </c>
      <c r="E14" s="23">
        <v>0</v>
      </c>
      <c r="F14" s="23">
        <v>0.20947848237029093</v>
      </c>
      <c r="G14" s="23">
        <v>0</v>
      </c>
      <c r="H14" s="23">
        <v>0.30877499737979658</v>
      </c>
    </row>
    <row r="15" spans="2:8">
      <c r="C15" t="s">
        <v>68</v>
      </c>
      <c r="D15" s="23">
        <v>0.97262059973924375</v>
      </c>
      <c r="E15" s="23">
        <v>0</v>
      </c>
      <c r="F15" s="23">
        <v>0.22577848421356839</v>
      </c>
      <c r="G15" s="23">
        <v>0</v>
      </c>
      <c r="H15" s="23">
        <v>0.40906502858884192</v>
      </c>
    </row>
    <row r="16" spans="2:8">
      <c r="B16" t="s">
        <v>70</v>
      </c>
      <c r="D16" s="23">
        <v>1</v>
      </c>
      <c r="E16" s="23">
        <v>1</v>
      </c>
      <c r="F16" s="23">
        <v>1</v>
      </c>
      <c r="G16" s="23">
        <v>1</v>
      </c>
      <c r="H16" s="23">
        <v>1</v>
      </c>
    </row>
    <row r="17" spans="2:8">
      <c r="B17" t="s">
        <v>71</v>
      </c>
      <c r="D17" s="23">
        <v>1</v>
      </c>
      <c r="E17" s="23">
        <v>1</v>
      </c>
      <c r="F17" s="23">
        <v>1</v>
      </c>
      <c r="G17" s="23">
        <v>1</v>
      </c>
      <c r="H17" s="23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F3" sqref="F3"/>
    </sheetView>
  </sheetViews>
  <sheetFormatPr defaultRowHeight="17"/>
  <cols>
    <col min="2" max="2" width="11" customWidth="1"/>
    <col min="3" max="3" width="10.25" customWidth="1"/>
    <col min="4" max="4" width="9.08203125" bestFit="1" customWidth="1"/>
    <col min="5" max="5" width="9.83203125" customWidth="1"/>
    <col min="6" max="6" width="9.75" customWidth="1"/>
    <col min="7" max="7" width="9.08203125" customWidth="1"/>
    <col min="8" max="8" width="9.082031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</autoFilter>
  <sortState xmlns:xlrd2="http://schemas.microsoft.com/office/spreadsheetml/2017/richdata2" ref="A4:G21">
    <sortCondition descending="1" ref="E4:E21"/>
  </sortState>
  <phoneticPr fontId="5" type="noConversion"/>
  <dataValidations count="1">
    <dataValidation type="custom" imeMode="halfAlpha" operator="lessThanOrEqual" allowBlank="1" showInputMessage="1" showErrorMessage="1" promptTitle="입력방법" prompt="6자로 입력하세요!" sqref="B4:B21" xr:uid="{20233BFC-3D46-4677-96C5-2D5C43ADAF1C}">
      <formula1>"len(B4:B21)=6"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topLeftCell="A10" workbookViewId="0"/>
  </sheetViews>
  <sheetFormatPr defaultRowHeight="17"/>
  <cols>
    <col min="1" max="1" width="11.582031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F23"/>
  <sheetViews>
    <sheetView tabSelected="1" workbookViewId="0">
      <selection activeCell="O12" sqref="O12"/>
    </sheetView>
  </sheetViews>
  <sheetFormatPr defaultRowHeight="17"/>
  <cols>
    <col min="1" max="1" width="3.25" customWidth="1"/>
    <col min="3" max="3" width="12.6640625" bestFit="1" customWidth="1"/>
    <col min="4" max="4" width="9.75" customWidth="1"/>
    <col min="5" max="5" width="9.08203125" customWidth="1"/>
    <col min="6" max="6" width="9.08203125" bestFit="1" customWidth="1"/>
  </cols>
  <sheetData>
    <row r="4" spans="2:6">
      <c r="B4" s="14" t="s">
        <v>49</v>
      </c>
    </row>
    <row r="5" spans="2:6">
      <c r="B5" s="2" t="s">
        <v>40</v>
      </c>
      <c r="C5" s="25">
        <v>43850</v>
      </c>
      <c r="D5" s="2" t="s">
        <v>1</v>
      </c>
      <c r="E5" s="2" t="s">
        <v>2</v>
      </c>
      <c r="F5" s="2" t="s">
        <v>3</v>
      </c>
    </row>
    <row r="6" spans="2:6">
      <c r="B6" s="3" t="s">
        <v>28</v>
      </c>
      <c r="C6" s="24">
        <v>43850</v>
      </c>
      <c r="D6" s="26">
        <v>89000000</v>
      </c>
      <c r="E6" s="26">
        <v>66750000</v>
      </c>
      <c r="F6" s="26">
        <v>22250000</v>
      </c>
    </row>
    <row r="7" spans="2:6">
      <c r="B7" s="3" t="s">
        <v>25</v>
      </c>
      <c r="C7" s="24">
        <v>43910</v>
      </c>
      <c r="D7" s="26">
        <v>26800000</v>
      </c>
      <c r="E7" s="26">
        <v>19028000</v>
      </c>
      <c r="F7" s="26">
        <v>7772000</v>
      </c>
    </row>
    <row r="8" spans="2:6">
      <c r="B8" s="3" t="s">
        <v>18</v>
      </c>
      <c r="C8" s="24">
        <v>43927</v>
      </c>
      <c r="D8" s="26">
        <v>79800000</v>
      </c>
      <c r="E8" s="26">
        <v>57456000</v>
      </c>
      <c r="F8" s="26">
        <v>22344000</v>
      </c>
    </row>
    <row r="9" spans="2:6">
      <c r="B9" s="3" t="s">
        <v>14</v>
      </c>
      <c r="C9" s="24">
        <v>43927</v>
      </c>
      <c r="D9" s="26">
        <v>28000000</v>
      </c>
      <c r="E9" s="26">
        <v>25760000</v>
      </c>
      <c r="F9" s="26">
        <v>2240000</v>
      </c>
    </row>
    <row r="10" spans="2:6">
      <c r="B10" s="3" t="s">
        <v>13</v>
      </c>
      <c r="C10" s="24">
        <v>43933</v>
      </c>
      <c r="D10" s="26">
        <v>21000000</v>
      </c>
      <c r="E10" s="26">
        <v>18480000</v>
      </c>
      <c r="F10" s="26">
        <v>2520000</v>
      </c>
    </row>
    <row r="11" spans="2:6">
      <c r="B11" s="3" t="s">
        <v>34</v>
      </c>
      <c r="C11" s="24">
        <v>43936</v>
      </c>
      <c r="D11" s="26">
        <v>120000000</v>
      </c>
      <c r="E11" s="26">
        <v>102000000</v>
      </c>
      <c r="F11" s="26">
        <v>18000000</v>
      </c>
    </row>
    <row r="12" spans="2:6">
      <c r="B12" s="3" t="s">
        <v>6</v>
      </c>
      <c r="C12" s="24">
        <v>43941</v>
      </c>
      <c r="D12" s="26">
        <v>60000000</v>
      </c>
      <c r="E12" s="26">
        <v>58200000</v>
      </c>
      <c r="F12" s="26">
        <v>1800000</v>
      </c>
    </row>
    <row r="13" spans="2:6">
      <c r="B13" s="3" t="s">
        <v>27</v>
      </c>
      <c r="C13" s="24">
        <v>43942</v>
      </c>
      <c r="D13" s="26">
        <v>84000000</v>
      </c>
      <c r="E13" s="26">
        <v>79800000</v>
      </c>
      <c r="F13" s="26">
        <v>4200000</v>
      </c>
    </row>
    <row r="14" spans="2:6">
      <c r="B14" s="3" t="s">
        <v>32</v>
      </c>
      <c r="C14" s="24">
        <v>43943</v>
      </c>
      <c r="D14" s="26">
        <v>110000000</v>
      </c>
      <c r="E14" s="26">
        <v>74800000</v>
      </c>
      <c r="F14" s="26">
        <v>35200000</v>
      </c>
    </row>
    <row r="15" spans="2:6">
      <c r="B15" s="3" t="s">
        <v>48</v>
      </c>
      <c r="C15" s="24">
        <v>43944</v>
      </c>
      <c r="D15" s="26">
        <v>19000000</v>
      </c>
      <c r="E15" s="26">
        <v>13490000</v>
      </c>
      <c r="F15" s="26">
        <v>5510000</v>
      </c>
    </row>
    <row r="16" spans="2:6">
      <c r="B16" s="3" t="s">
        <v>26</v>
      </c>
      <c r="C16" s="24">
        <v>43946</v>
      </c>
      <c r="D16" s="26">
        <v>64000000</v>
      </c>
      <c r="E16" s="26">
        <v>42240000</v>
      </c>
      <c r="F16" s="26">
        <v>21760000</v>
      </c>
    </row>
    <row r="17" spans="2:6">
      <c r="B17" s="3" t="s">
        <v>43</v>
      </c>
      <c r="C17" s="24">
        <v>43971</v>
      </c>
      <c r="D17" s="26">
        <v>50000000</v>
      </c>
      <c r="E17" s="26">
        <v>37500000</v>
      </c>
      <c r="F17" s="26">
        <v>12500000</v>
      </c>
    </row>
    <row r="18" spans="2:6">
      <c r="B18" s="3" t="s">
        <v>22</v>
      </c>
      <c r="C18" s="24">
        <v>44002</v>
      </c>
      <c r="D18" s="26">
        <v>39780000</v>
      </c>
      <c r="E18" s="26">
        <v>31824000</v>
      </c>
      <c r="F18" s="26">
        <v>7956000</v>
      </c>
    </row>
    <row r="19" spans="2:6">
      <c r="B19" s="3" t="s">
        <v>23</v>
      </c>
      <c r="C19" s="24">
        <v>44094</v>
      </c>
      <c r="D19" s="26">
        <v>19800000</v>
      </c>
      <c r="E19" s="26">
        <v>9504000</v>
      </c>
      <c r="F19" s="26">
        <v>10296000</v>
      </c>
    </row>
    <row r="20" spans="2:6">
      <c r="B20" s="3" t="s">
        <v>9</v>
      </c>
      <c r="C20" s="24">
        <v>44124</v>
      </c>
      <c r="D20" s="26">
        <v>33000000</v>
      </c>
      <c r="E20" s="26">
        <v>32010000</v>
      </c>
      <c r="F20" s="26">
        <v>990000</v>
      </c>
    </row>
    <row r="21" spans="2:6">
      <c r="B21" s="3" t="s">
        <v>16</v>
      </c>
      <c r="C21" s="24">
        <v>44124</v>
      </c>
      <c r="D21" s="26">
        <v>75600000</v>
      </c>
      <c r="E21" s="26">
        <v>45360000</v>
      </c>
      <c r="F21" s="26">
        <v>30240000</v>
      </c>
    </row>
    <row r="22" spans="2:6">
      <c r="B22" s="3" t="s">
        <v>36</v>
      </c>
      <c r="C22" s="24">
        <v>44155</v>
      </c>
      <c r="D22" s="26">
        <v>94000000</v>
      </c>
      <c r="E22" s="26">
        <v>58280000</v>
      </c>
      <c r="F22" s="26">
        <v>35720000</v>
      </c>
    </row>
    <row r="23" spans="2:6">
      <c r="B23" s="3" t="s">
        <v>47</v>
      </c>
      <c r="C23" s="24">
        <v>44185</v>
      </c>
      <c r="D23" s="26">
        <v>18000000</v>
      </c>
      <c r="E23" s="26">
        <v>9900000</v>
      </c>
      <c r="F23" s="26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A7" sqref="A7:E7"/>
    </sheetView>
  </sheetViews>
  <sheetFormatPr defaultRowHeight="17"/>
  <cols>
    <col min="1" max="5" width="12.5" customWidth="1"/>
  </cols>
  <sheetData>
    <row r="1" spans="1:5" ht="21">
      <c r="A1" s="29" t="s">
        <v>62</v>
      </c>
      <c r="B1" s="29"/>
      <c r="C1" s="29"/>
      <c r="D1" s="29"/>
      <c r="E1" s="18"/>
    </row>
    <row r="2" spans="1:5">
      <c r="A2" s="18"/>
      <c r="B2" s="19"/>
      <c r="C2" s="18"/>
      <c r="D2" s="31" t="s">
        <v>72</v>
      </c>
      <c r="E2" s="30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63</v>
      </c>
      <c r="C4" s="20" t="s">
        <v>1</v>
      </c>
      <c r="D4" s="20" t="s">
        <v>64</v>
      </c>
      <c r="E4" s="20" t="s">
        <v>51</v>
      </c>
    </row>
    <row r="5" spans="1:5">
      <c r="A5" s="21" t="s">
        <v>59</v>
      </c>
      <c r="B5" s="21" t="s">
        <v>60</v>
      </c>
      <c r="C5" s="21">
        <v>50000</v>
      </c>
      <c r="D5" s="21" t="s">
        <v>61</v>
      </c>
      <c r="E5" s="21">
        <v>5000</v>
      </c>
    </row>
    <row r="6" spans="1:5">
      <c r="A6" s="21" t="s">
        <v>73</v>
      </c>
      <c r="B6" s="21" t="s">
        <v>74</v>
      </c>
      <c r="C6" s="21">
        <v>50000</v>
      </c>
      <c r="D6" s="21" t="s">
        <v>61</v>
      </c>
      <c r="E6" s="21">
        <v>5000</v>
      </c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25400</xdr:colOff>
                <xdr:row>2</xdr:row>
                <xdr:rowOff>203200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현진 정</cp:lastModifiedBy>
  <cp:lastPrinted>2026-01-22T02:57:35Z</cp:lastPrinted>
  <dcterms:created xsi:type="dcterms:W3CDTF">2023-08-09T00:13:15Z</dcterms:created>
  <dcterms:modified xsi:type="dcterms:W3CDTF">2026-01-22T04:39:52Z</dcterms:modified>
</cp:coreProperties>
</file>